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30" windowHeight="5190" tabRatio="601" activeTab="0"/>
  </bookViews>
  <sheets>
    <sheet name="PRESENTACION" sheetId="1" r:id="rId1"/>
    <sheet name="INDICE" sheetId="2" r:id="rId2"/>
    <sheet name="INFORMAR" sheetId="3" r:id="rId3"/>
    <sheet name="PRESUPUESTO" sheetId="4" r:id="rId4"/>
    <sheet name="CONTROL" sheetId="5" r:id="rId5"/>
    <sheet name="EVOLUCION " sheetId="6" r:id="rId6"/>
    <sheet name="REAL VS PRESUPUESTADO" sheetId="7" r:id="rId7"/>
  </sheets>
  <definedNames>
    <definedName name="CONTROL_FINANCIERO__IVA">'CONTROL'!$BQ$1:$CC$18</definedName>
    <definedName name="CONTROL_FINANCIERO_EGRESOS">'CONTROL'!$R$1:$AF$52</definedName>
    <definedName name="CONTROL_FINANCIERO_EGRESOS___Egresos_directos_y_totales">'CONTROL'!$BA$1:$BO$47</definedName>
    <definedName name="CONTROL_FINANCIERO_EGRESOS__Deudas">'CONTROL'!$AI$1:$AV$28</definedName>
    <definedName name="CONTROL_FINANCIERO_EGRESOS__Gastos_indirectos_y_retiros">'CONTROL'!$R$1:$AF$53</definedName>
    <definedName name="CONTROL_FINANCIERO_INGRESOS">'CONTROL'!$A$1:$P$17</definedName>
    <definedName name="DEUDAS_COMERCIALES_Y_BANCARIAS">'INFORMAR'!$DJ$1:$DY$28</definedName>
    <definedName name="EGRESOS">'INFORMAR'!$CA$1:$CP$45</definedName>
    <definedName name="EVOLUCIÓN_FINANCIERA_DEFINITIVA">'EVOLUCION '!$Q$1:$AC$25</definedName>
    <definedName name="EVOLUCIÓN_FINANCIERA_PRELIMINAR">'EVOLUCION '!$A$1:$O$24</definedName>
    <definedName name="GASTOS_INDIRECTOS_Y_RETIROS">'INFORMAR'!$CS$1:$DH$33</definedName>
    <definedName name="I.V.A.">'INFORMAR'!$EA$3:$EM$17</definedName>
    <definedName name="INGRESOS">'INFORMAR'!$BJ$1:$BZ$14</definedName>
    <definedName name="INSUMOS_AGRÍCOLAS">'INFORMAR'!$AE$1:$AR$40</definedName>
    <definedName name="INSUMOS_GANADEROS">'INFORMAR'!$AU$1:$BH$22</definedName>
    <definedName name="IR_AL_INDICE">'INDICE'!$B$1</definedName>
    <definedName name="PRESUPUESTO_FINANCIERO_DEFINITIVO">'PRESUPUESTO'!$Q$1:$AD$24</definedName>
    <definedName name="PRESUPUESTO_FINANCIERO_PRELIMINAR">'PRESUPUESTO'!$A$1:$O$24</definedName>
    <definedName name="REAL_VS._PRESUPUESTADO_INGRESOS">'REAL VS PRESUPUESTADO'!$A$1:$P$17</definedName>
    <definedName name="REAL_VS.PRESUPUESTADO_EGRESOS">'REAL VS PRESUPUESTADO'!$R$1:$AF$42</definedName>
    <definedName name="REFERENCIAS">'INFORMAR'!$A$1:$G$20</definedName>
    <definedName name="RENDIMIENTO_DE_LAS_ACTIVIDADES_Y_VENTA_DE_PRODUCTOS">'INFORMAR'!$P$1:$AC$29</definedName>
  </definedNames>
  <calcPr fullCalcOnLoad="1"/>
</workbook>
</file>

<file path=xl/comments3.xml><?xml version="1.0" encoding="utf-8"?>
<comments xmlns="http://schemas.openxmlformats.org/spreadsheetml/2006/main">
  <authors>
    <author>xxx</author>
  </authors>
  <commentList>
    <comment ref="EA10" authorId="0">
      <text>
        <r>
          <rPr>
            <b/>
            <sz val="8"/>
            <rFont val="Tahoma"/>
            <family val="2"/>
          </rPr>
          <t xml:space="preserve">INGRESAR CON SIGNO POSITIVO (+) SI HAY UN CREDITO INICIAL (pagó en compras mas de lo que percibió en ventas) </t>
        </r>
      </text>
    </comment>
  </commentList>
</comments>
</file>

<file path=xl/comments5.xml><?xml version="1.0" encoding="utf-8"?>
<comments xmlns="http://schemas.openxmlformats.org/spreadsheetml/2006/main">
  <authors>
    <author>xxx</author>
  </authors>
  <commentList>
    <comment ref="BQ9" authorId="0">
      <text>
        <r>
          <rPr>
            <b/>
            <sz val="8"/>
            <rFont val="Tahoma"/>
            <family val="2"/>
          </rPr>
          <t xml:space="preserve">INGRESAR CON SIGNO POSITIVO (+) SI HAY UN CREDITO INICIAL (pagó en compras mas de lo que percibió en ventas) </t>
        </r>
      </text>
    </comment>
  </commentList>
</comments>
</file>

<file path=xl/sharedStrings.xml><?xml version="1.0" encoding="utf-8"?>
<sst xmlns="http://schemas.openxmlformats.org/spreadsheetml/2006/main" count="413" uniqueCount="196">
  <si>
    <t>PRESUPUESTO FINANCIERO</t>
  </si>
  <si>
    <t>1 - REFERENCIAS</t>
  </si>
  <si>
    <t>RUBROS</t>
  </si>
  <si>
    <t>TOTAL</t>
  </si>
  <si>
    <t>FECHA PRESUPUESTACION:</t>
  </si>
  <si>
    <t xml:space="preserve">     ESTRUCTURA</t>
  </si>
  <si>
    <t>NRO CULTIVO</t>
  </si>
  <si>
    <t>CULTIVO/ACTIVIDAD</t>
  </si>
  <si>
    <t>SUP. (HA)</t>
  </si>
  <si>
    <t>NOV</t>
  </si>
  <si>
    <t>ESTABLECIMIENTO:</t>
  </si>
  <si>
    <t>* REPARAC. ESTRUCTURA</t>
  </si>
  <si>
    <t>DIC</t>
  </si>
  <si>
    <t>ENE</t>
  </si>
  <si>
    <t>* ARRENDAMIENTOS</t>
  </si>
  <si>
    <t>FEB</t>
  </si>
  <si>
    <t>MAR</t>
  </si>
  <si>
    <t>PROMEDIO</t>
  </si>
  <si>
    <t>* TASA POR HECTAREA</t>
  </si>
  <si>
    <t>ABR</t>
  </si>
  <si>
    <t>V.O.</t>
  </si>
  <si>
    <t>MAY</t>
  </si>
  <si>
    <t>PROD. V.O. DÍA</t>
  </si>
  <si>
    <t>* IMP. A LAS GANANCIAS</t>
  </si>
  <si>
    <t>JUN</t>
  </si>
  <si>
    <t>PRECIO/L LECHE</t>
  </si>
  <si>
    <t>JUL</t>
  </si>
  <si>
    <t>DÍAS MES</t>
  </si>
  <si>
    <t>* IMPUESTO INMOBILIARIO</t>
  </si>
  <si>
    <t>AGO</t>
  </si>
  <si>
    <t>CAB</t>
  </si>
  <si>
    <t>* SEGUROS ACCIDENTE</t>
  </si>
  <si>
    <t>OCT</t>
  </si>
  <si>
    <t>KG/CAB</t>
  </si>
  <si>
    <t>PRECIO NETO/KG.</t>
  </si>
  <si>
    <t xml:space="preserve">* ASESORAMIENTO </t>
  </si>
  <si>
    <t>* RETIROS</t>
  </si>
  <si>
    <t>* COMB Y LUB. CAMIONETA</t>
  </si>
  <si>
    <t>KG./CAB</t>
  </si>
  <si>
    <t>* REPARARAC. CAMIONETA</t>
  </si>
  <si>
    <t>* PATENTE CAMION. Y SEG.</t>
  </si>
  <si>
    <t>* PERSONAL DE ESTRUCT.</t>
  </si>
  <si>
    <t>Precio Neto</t>
  </si>
  <si>
    <t>Imp.</t>
  </si>
  <si>
    <t>INGRESOS</t>
  </si>
  <si>
    <t>EGRESOS</t>
  </si>
  <si>
    <t>* OTROS</t>
  </si>
  <si>
    <t>3 - INSUMOS AGRÍCOLAS</t>
  </si>
  <si>
    <t>($/mes)</t>
  </si>
  <si>
    <t>SEMILLAS</t>
  </si>
  <si>
    <t>HERBICIDAS, INSECTICIDAS</t>
  </si>
  <si>
    <t>FERTILIZANTES</t>
  </si>
  <si>
    <t>COSECHA</t>
  </si>
  <si>
    <t xml:space="preserve">  OTROS</t>
  </si>
  <si>
    <t>4 - INSUMOS GANADEROS</t>
  </si>
  <si>
    <t xml:space="preserve">HERBICIDAS </t>
  </si>
  <si>
    <t>INSECTICIDAS</t>
  </si>
  <si>
    <t>T O T A L</t>
  </si>
  <si>
    <t>5 - INGRESOS</t>
  </si>
  <si>
    <t>ACTIVIDAD</t>
  </si>
  <si>
    <t>% INGR.</t>
  </si>
  <si>
    <t>* OTROS INGRESOS</t>
  </si>
  <si>
    <t>6 - EGRESOS</t>
  </si>
  <si>
    <t>% EGRES.</t>
  </si>
  <si>
    <t>* COMPRA HACIENDA</t>
  </si>
  <si>
    <t>* CONCENTRADOS</t>
  </si>
  <si>
    <t>* HENOS</t>
  </si>
  <si>
    <t>* INSEMINACIÓN ARTIF.</t>
  </si>
  <si>
    <t>* REP. MAQ. ORD. E HIG. TBO</t>
  </si>
  <si>
    <t>* SANIDAD VACAS</t>
  </si>
  <si>
    <t>* SANIDAD EN RECRÍA</t>
  </si>
  <si>
    <t>* CONTROL LECHERO</t>
  </si>
  <si>
    <t>* BAL. Y SUST.LAC. TER</t>
  </si>
  <si>
    <t>* LABORES PROPIAS CULT.</t>
  </si>
  <si>
    <t xml:space="preserve">* OTRAS LABORES </t>
  </si>
  <si>
    <t>* LABORES CONTRATISTA</t>
  </si>
  <si>
    <t>* ENCARGADO GANADERÍA</t>
  </si>
  <si>
    <t>* TAMBERO TANTERO</t>
  </si>
  <si>
    <t>* OTROS GASTOS GANAD.</t>
  </si>
  <si>
    <t>AGRICULTURA</t>
  </si>
  <si>
    <t>* OTROS GASTOS DIRECTOS</t>
  </si>
  <si>
    <t>TOTAL GASTOS DIRECTOS</t>
  </si>
  <si>
    <t>* INVERSIONES</t>
  </si>
  <si>
    <t xml:space="preserve">* INVERSIONES </t>
  </si>
  <si>
    <t>TOTAL INVERSIONES</t>
  </si>
  <si>
    <t>TOTAL GASTOS INDIRECTOS</t>
  </si>
  <si>
    <t>7 - I.V.A.</t>
  </si>
  <si>
    <t>RETENCIONES POR VENTAS</t>
  </si>
  <si>
    <t>RETENCIONES EN COMPRAS</t>
  </si>
  <si>
    <t>SALDO FINANCIERO IVA</t>
  </si>
  <si>
    <t>CRÉDITO/DÉBITO ACUMULADO</t>
  </si>
  <si>
    <t>GIRADO A LA DGI</t>
  </si>
  <si>
    <t>EFECTO FINANC. DEL IVA</t>
  </si>
  <si>
    <t>10 - PRESUPUESTO FINANCIERO PRELIMINAR</t>
  </si>
  <si>
    <t>* INGR. POR VENTAS</t>
  </si>
  <si>
    <t>* COBRANZAS PENDIENTES</t>
  </si>
  <si>
    <t>* EGRESOS</t>
  </si>
  <si>
    <t>* EFECTO FIN. IVA</t>
  </si>
  <si>
    <t>* DISP. FIN IN. EJ.</t>
  </si>
  <si>
    <t>* OBLIG. FIN. EXIS.</t>
  </si>
  <si>
    <t>APORTES EMPRESARIOS</t>
  </si>
  <si>
    <t>* SALDO MENSUAL</t>
  </si>
  <si>
    <t>* SALDO MENS. AC.</t>
  </si>
  <si>
    <t>11 - PRESUPUESTO FINANCIERO DEFINITIVO</t>
  </si>
  <si>
    <t>* INGRESOS</t>
  </si>
  <si>
    <t>* CRÉDITOS DE 3EROS.</t>
  </si>
  <si>
    <t>* INGR. INV. EXC.</t>
  </si>
  <si>
    <t>* TOT. INGRESOS</t>
  </si>
  <si>
    <t>* TOTAL EGRESOS</t>
  </si>
  <si>
    <t>* SALDO PARCIAL</t>
  </si>
  <si>
    <t>* INV. EXCEDENTES</t>
  </si>
  <si>
    <t xml:space="preserve">    30 DÍAS</t>
  </si>
  <si>
    <t xml:space="preserve">    60 DÍAS</t>
  </si>
  <si>
    <t>FOND. NO INVERT. MES AN.</t>
  </si>
  <si>
    <t>* SALDO TOTAL</t>
  </si>
  <si>
    <t>12- CONTROL FINANCIERO INGRESOS</t>
  </si>
  <si>
    <t>15 - EVOLUCIÓN FINANCIERA PRELIMINAR</t>
  </si>
  <si>
    <t>16 - EVOLUCIÓN FINANCIERA DEFINITIVA</t>
  </si>
  <si>
    <t xml:space="preserve">* INGRESOS </t>
  </si>
  <si>
    <t>17 - REAL VS. PRESUPUESTADO INGRESOS</t>
  </si>
  <si>
    <t>DIFERENCIA EN %</t>
  </si>
  <si>
    <t>18 - REAL VS.PRESUPUESTADO EGRESOS</t>
  </si>
  <si>
    <t>% EGR.</t>
  </si>
  <si>
    <t>DIFERENCIA  EN %</t>
  </si>
  <si>
    <t>INDICE</t>
  </si>
  <si>
    <t>INFORMAR</t>
  </si>
  <si>
    <t>CONTROL FINANCIERO</t>
  </si>
  <si>
    <t>REAL VS PRESUPUESTADO</t>
  </si>
  <si>
    <t>EVOLUCIÓN FINANCIERA</t>
  </si>
  <si>
    <t>VOLVER AL INDICE</t>
  </si>
  <si>
    <t>REFERENCIAS</t>
  </si>
  <si>
    <t>RENDIMIENTO_DE_LAS_ACTIVIDADES_Y_VENTA_DE_PRODUCTOS</t>
  </si>
  <si>
    <t>INSUMOS_AGRÍCOLAS</t>
  </si>
  <si>
    <t>INSUMOS_GANADEROS</t>
  </si>
  <si>
    <t>I.V.A.</t>
  </si>
  <si>
    <t>GASTOS_INDIRECTOS_Y_RETIROS</t>
  </si>
  <si>
    <t>DEUDAS_COMERCIALES_Y_BANCARIAS</t>
  </si>
  <si>
    <t>PRESUPUESTO_FINANCIERO_PRELIMINAR</t>
  </si>
  <si>
    <t>PRESUPUESTO_FINANCIERO_DEFINITIVO</t>
  </si>
  <si>
    <t>CONTROL_FINANCIERO_INGRESOS</t>
  </si>
  <si>
    <t>13- CONTROL FINANCIERO EGRESOS (Gastos indirectos y retiros)</t>
  </si>
  <si>
    <t>13- CONTROL FINANCIERO EGRESOS (Deudas)</t>
  </si>
  <si>
    <t>13- CONTROL FINANCIERO EGRESOS ( Egresos directos y totales)</t>
  </si>
  <si>
    <t>CONTROL_FINANCIERO_EGRESOS__Gastos_indirectos_y_retiros</t>
  </si>
  <si>
    <t>CONTROL_FINANCIERO_EGRESOS__Deudas</t>
  </si>
  <si>
    <t>CONTROL_FINANCIERO_EGRESOS___Egresos_directos_y_totales</t>
  </si>
  <si>
    <t>14 - CONTROL FINANCIERO  IVA</t>
  </si>
  <si>
    <t>CONTROL_FINANCIERO__IVA</t>
  </si>
  <si>
    <t>EVOLUCIÓN_FINANCIERA_PRELIMINAR</t>
  </si>
  <si>
    <t>EVOLUCIÓN_FINANCIERA_DEFINITIVA</t>
  </si>
  <si>
    <t>REAL_VS._PRESUPUESTADO_INGRESOS</t>
  </si>
  <si>
    <t>REAL_VS.PRESUPUESTADO_EGRESOS</t>
  </si>
  <si>
    <t>Conservación de mejoras, 50% de gastos de oficina y varios</t>
  </si>
  <si>
    <t>Agroquímicos, Semillas, Gastos Acond, Fletes, Honorarios (Admistrativos,Contables) , Movilidad</t>
  </si>
  <si>
    <t>Labores contratadas, cosecha, producción de reservas propias,</t>
  </si>
  <si>
    <t>NO GRAVADOS</t>
  </si>
  <si>
    <t xml:space="preserve"> 50% de gastos de oficina y varios, Sueldos y cargas sociales de personal, impuesto inmobiliario, tasas municipales</t>
  </si>
  <si>
    <t>ALICUOTAS: (vigentes al .........)</t>
  </si>
  <si>
    <t>María Isabel Castignani</t>
  </si>
  <si>
    <t>Marta María Suero</t>
  </si>
  <si>
    <t>Oscar Osan</t>
  </si>
  <si>
    <t>Facultad de Ciencias Agrarias - UNL</t>
  </si>
  <si>
    <t>Se autoriza el uso de este programa a:</t>
  </si>
  <si>
    <t>IR_AL_INDICE</t>
  </si>
  <si>
    <t>SEP</t>
  </si>
  <si>
    <t>QQ vendidos</t>
  </si>
  <si>
    <t>Alícuota IVA</t>
  </si>
  <si>
    <t>.................................</t>
  </si>
  <si>
    <t>Totales</t>
  </si>
  <si>
    <t>IVA PAGADO  (Crédito fiscal)</t>
  </si>
  <si>
    <t>IVA PERCIBIDO TEÓRICO (Débito fiscal.)</t>
  </si>
  <si>
    <t>CRÉDITO  INICIAL</t>
  </si>
  <si>
    <t>*  DEVOLUCIÓN DEL CAPITAL</t>
  </si>
  <si>
    <t>* INTERESES</t>
  </si>
  <si>
    <t>DEUDAS BANCARIAS</t>
  </si>
  <si>
    <t>--------------</t>
  </si>
  <si>
    <t xml:space="preserve">7 - GASTOS INDIRECTOS Y RETIROS </t>
  </si>
  <si>
    <t>8 - DEUDAS COMERCIALES Y BANCARIAS</t>
  </si>
  <si>
    <t>*  DEUDAS BANCARIAS (dev.capital)</t>
  </si>
  <si>
    <t>* DEUDAS BANC.(Intereses)</t>
  </si>
  <si>
    <t>LECHE</t>
  </si>
  <si>
    <t>CARNE</t>
  </si>
  <si>
    <t xml:space="preserve">  OTRAS DEUDAS</t>
  </si>
  <si>
    <t>1. MES DE PRESUPUESTACION</t>
  </si>
  <si>
    <t>2.  IMPLANTACION DE CULTIVOS AGRÍCOLAS</t>
  </si>
  <si>
    <t>3.  IMPLANTACION DE CULTIVOS FORRAJEROS</t>
  </si>
  <si>
    <t>XXXXXXXXX</t>
  </si>
  <si>
    <t>1 - RENDIMIENTO DE LAS ACTIVIDADES Y VENTA DE PRODUCTOS</t>
  </si>
  <si>
    <t>Cátedra Administración de Organizaciones</t>
  </si>
  <si>
    <t>1.1 - LECHE</t>
  </si>
  <si>
    <t>1.2 - VENTA DE HACIENDA</t>
  </si>
  <si>
    <t>1.3 - COMPRA DE HACIENDA</t>
  </si>
  <si>
    <t>2 - AGRICULTURA</t>
  </si>
  <si>
    <t xml:space="preserve">Ana María Cursack </t>
  </si>
  <si>
    <t xml:space="preserve">Mariana Travadelo </t>
  </si>
  <si>
    <t>XXX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</si>
</sst>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0_)"/>
    <numFmt numFmtId="182" formatCode="dd\-mmm\-yy_)"/>
    <numFmt numFmtId="183" formatCode="0.0_)"/>
    <numFmt numFmtId="184" formatCode="0.00_)"/>
    <numFmt numFmtId="185" formatCode=";;;"/>
    <numFmt numFmtId="186" formatCode="0.000000000000000_)"/>
    <numFmt numFmtId="187" formatCode="0.0%"/>
    <numFmt numFmtId="188" formatCode="0.000_)"/>
  </numFmts>
  <fonts count="38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2"/>
      <name val="Verdana"/>
      <family val="2"/>
    </font>
    <font>
      <sz val="9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12"/>
      <name val="Verdana"/>
      <family val="2"/>
    </font>
    <font>
      <sz val="9"/>
      <color indexed="56"/>
      <name val="Verdana"/>
      <family val="2"/>
    </font>
    <font>
      <b/>
      <sz val="10"/>
      <color indexed="10"/>
      <name val="Verdana"/>
      <family val="2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u val="single"/>
      <sz val="9"/>
      <color indexed="20"/>
      <name val="Verdana"/>
      <family val="2"/>
    </font>
    <font>
      <b/>
      <u val="single"/>
      <sz val="10"/>
      <color indexed="56"/>
      <name val="Verdana"/>
      <family val="2"/>
    </font>
    <font>
      <b/>
      <sz val="9"/>
      <color indexed="8"/>
      <name val="Verdana"/>
      <family val="2"/>
    </font>
    <font>
      <b/>
      <sz val="16"/>
      <color indexed="12"/>
      <name val="Verdana"/>
      <family val="2"/>
    </font>
    <font>
      <sz val="12"/>
      <color indexed="12"/>
      <name val="Verdana"/>
      <family val="2"/>
    </font>
    <font>
      <b/>
      <u val="single"/>
      <sz val="11"/>
      <name val="Verdana"/>
      <family val="2"/>
    </font>
    <font>
      <b/>
      <sz val="9"/>
      <color indexed="12"/>
      <name val="Verdana"/>
      <family val="2"/>
    </font>
    <font>
      <sz val="12"/>
      <color indexed="12"/>
      <name val="Courier"/>
      <family val="0"/>
    </font>
    <font>
      <b/>
      <sz val="8"/>
      <name val="Tahoma"/>
      <family val="2"/>
    </font>
    <font>
      <b/>
      <sz val="12"/>
      <color indexed="12"/>
      <name val="Courier"/>
      <family val="3"/>
    </font>
    <font>
      <b/>
      <i/>
      <sz val="9"/>
      <color indexed="12"/>
      <name val="Verdana"/>
      <family val="2"/>
    </font>
    <font>
      <b/>
      <sz val="12"/>
      <name val="Courier"/>
      <family val="0"/>
    </font>
    <font>
      <b/>
      <sz val="9"/>
      <color indexed="56"/>
      <name val="Verdana"/>
      <family val="2"/>
    </font>
    <font>
      <b/>
      <u val="single"/>
      <sz val="12"/>
      <color indexed="12"/>
      <name val="Verdana"/>
      <family val="2"/>
    </font>
    <font>
      <sz val="9"/>
      <color indexed="10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b/>
      <sz val="8"/>
      <name val="Courier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 style="medium"/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10">
    <xf numFmtId="180" fontId="0" fillId="0" borderId="0" xfId="0" applyAlignment="1">
      <alignment/>
    </xf>
    <xf numFmtId="180" fontId="7" fillId="0" borderId="0" xfId="0" applyFont="1" applyAlignment="1" applyProtection="1">
      <alignment horizontal="left"/>
      <protection/>
    </xf>
    <xf numFmtId="180" fontId="9" fillId="0" borderId="0" xfId="0" applyFont="1" applyAlignment="1">
      <alignment/>
    </xf>
    <xf numFmtId="180" fontId="13" fillId="0" borderId="0" xfId="0" applyFont="1" applyAlignment="1">
      <alignment/>
    </xf>
    <xf numFmtId="180" fontId="14" fillId="0" borderId="0" xfId="0" applyFont="1" applyAlignment="1" applyProtection="1">
      <alignment horizontal="left"/>
      <protection/>
    </xf>
    <xf numFmtId="181" fontId="13" fillId="0" borderId="0" xfId="0" applyNumberFormat="1" applyFont="1" applyAlignment="1" applyProtection="1">
      <alignment/>
      <protection/>
    </xf>
    <xf numFmtId="181" fontId="15" fillId="0" borderId="0" xfId="0" applyNumberFormat="1" applyFont="1" applyAlignment="1" applyProtection="1">
      <alignment/>
      <protection locked="0"/>
    </xf>
    <xf numFmtId="180" fontId="10" fillId="0" borderId="1" xfId="0" applyFont="1" applyFill="1" applyBorder="1" applyAlignment="1" applyProtection="1">
      <alignment/>
      <protection/>
    </xf>
    <xf numFmtId="180" fontId="10" fillId="0" borderId="2" xfId="0" applyFont="1" applyFill="1" applyBorder="1" applyAlignment="1">
      <alignment/>
    </xf>
    <xf numFmtId="181" fontId="10" fillId="0" borderId="3" xfId="0" applyNumberFormat="1" applyFont="1" applyFill="1" applyBorder="1" applyAlignment="1" applyProtection="1">
      <alignment/>
      <protection/>
    </xf>
    <xf numFmtId="180" fontId="13" fillId="0" borderId="0" xfId="0" applyFont="1" applyAlignment="1" applyProtection="1">
      <alignment horizontal="left"/>
      <protection/>
    </xf>
    <xf numFmtId="180" fontId="10" fillId="0" borderId="1" xfId="0" applyFont="1" applyFill="1" applyBorder="1" applyAlignment="1">
      <alignment/>
    </xf>
    <xf numFmtId="181" fontId="10" fillId="0" borderId="1" xfId="0" applyNumberFormat="1" applyFont="1" applyFill="1" applyBorder="1" applyAlignment="1" applyProtection="1">
      <alignment/>
      <protection/>
    </xf>
    <xf numFmtId="180" fontId="10" fillId="0" borderId="4" xfId="0" applyFont="1" applyFill="1" applyBorder="1" applyAlignment="1">
      <alignment/>
    </xf>
    <xf numFmtId="180" fontId="10" fillId="0" borderId="3" xfId="0" applyFont="1" applyFill="1" applyBorder="1" applyAlignment="1" applyProtection="1">
      <alignment/>
      <protection locked="0"/>
    </xf>
    <xf numFmtId="180" fontId="15" fillId="0" borderId="0" xfId="0" applyFont="1" applyAlignment="1" applyProtection="1">
      <alignment/>
      <protection locked="0"/>
    </xf>
    <xf numFmtId="180" fontId="10" fillId="0" borderId="3" xfId="0" applyFont="1" applyFill="1" applyBorder="1" applyAlignment="1">
      <alignment/>
    </xf>
    <xf numFmtId="180" fontId="10" fillId="0" borderId="5" xfId="0" applyFont="1" applyFill="1" applyBorder="1" applyAlignment="1" applyProtection="1">
      <alignment/>
      <protection/>
    </xf>
    <xf numFmtId="180" fontId="10" fillId="0" borderId="6" xfId="0" applyFont="1" applyFill="1" applyBorder="1" applyAlignment="1" applyProtection="1">
      <alignment/>
      <protection/>
    </xf>
    <xf numFmtId="180" fontId="10" fillId="0" borderId="3" xfId="0" applyFont="1" applyFill="1" applyBorder="1" applyAlignment="1" applyProtection="1">
      <alignment/>
      <protection locked="0"/>
    </xf>
    <xf numFmtId="180" fontId="10" fillId="0" borderId="3" xfId="0" applyFont="1" applyFill="1" applyBorder="1" applyAlignment="1" applyProtection="1">
      <alignment/>
      <protection/>
    </xf>
    <xf numFmtId="180" fontId="10" fillId="0" borderId="4" xfId="0" applyFont="1" applyFill="1" applyBorder="1" applyAlignment="1" applyProtection="1">
      <alignment/>
      <protection/>
    </xf>
    <xf numFmtId="181" fontId="10" fillId="0" borderId="3" xfId="0" applyNumberFormat="1" applyFont="1" applyFill="1" applyBorder="1" applyAlignment="1" applyProtection="1">
      <alignment/>
      <protection locked="0"/>
    </xf>
    <xf numFmtId="180" fontId="10" fillId="0" borderId="7" xfId="0" applyFont="1" applyFill="1" applyBorder="1" applyAlignment="1">
      <alignment/>
    </xf>
    <xf numFmtId="181" fontId="10" fillId="0" borderId="1" xfId="0" applyNumberFormat="1" applyFont="1" applyFill="1" applyBorder="1" applyAlignment="1" applyProtection="1">
      <alignment/>
      <protection locked="0"/>
    </xf>
    <xf numFmtId="184" fontId="10" fillId="0" borderId="3" xfId="0" applyNumberFormat="1" applyFont="1" applyFill="1" applyBorder="1" applyAlignment="1" applyProtection="1">
      <alignment/>
      <protection/>
    </xf>
    <xf numFmtId="180" fontId="10" fillId="0" borderId="1" xfId="0" applyFont="1" applyFill="1" applyBorder="1" applyAlignment="1" applyProtection="1">
      <alignment/>
      <protection locked="0"/>
    </xf>
    <xf numFmtId="180" fontId="10" fillId="0" borderId="1" xfId="0" applyFont="1" applyFill="1" applyBorder="1" applyAlignment="1" applyProtection="1">
      <alignment/>
      <protection/>
    </xf>
    <xf numFmtId="180" fontId="10" fillId="0" borderId="3" xfId="0" applyFont="1" applyFill="1" applyBorder="1" applyAlignment="1">
      <alignment horizontal="center"/>
    </xf>
    <xf numFmtId="180" fontId="13" fillId="0" borderId="0" xfId="0" applyFont="1" applyAlignment="1" applyProtection="1">
      <alignment/>
      <protection/>
    </xf>
    <xf numFmtId="180" fontId="10" fillId="0" borderId="3" xfId="0" applyFont="1" applyFill="1" applyBorder="1" applyAlignment="1" applyProtection="1">
      <alignment/>
      <protection/>
    </xf>
    <xf numFmtId="181" fontId="10" fillId="0" borderId="2" xfId="0" applyNumberFormat="1" applyFont="1" applyFill="1" applyBorder="1" applyAlignment="1" applyProtection="1">
      <alignment/>
      <protection/>
    </xf>
    <xf numFmtId="181" fontId="14" fillId="0" borderId="0" xfId="0" applyNumberFormat="1" applyFont="1" applyAlignment="1" applyProtection="1">
      <alignment horizontal="left"/>
      <protection/>
    </xf>
    <xf numFmtId="181" fontId="10" fillId="0" borderId="8" xfId="0" applyNumberFormat="1" applyFont="1" applyFill="1" applyBorder="1" applyAlignment="1" applyProtection="1">
      <alignment/>
      <protection/>
    </xf>
    <xf numFmtId="181" fontId="10" fillId="0" borderId="9" xfId="0" applyNumberFormat="1" applyFont="1" applyFill="1" applyBorder="1" applyAlignment="1" applyProtection="1">
      <alignment/>
      <protection/>
    </xf>
    <xf numFmtId="180" fontId="10" fillId="0" borderId="0" xfId="0" applyFont="1" applyFill="1" applyBorder="1" applyAlignment="1">
      <alignment/>
    </xf>
    <xf numFmtId="181" fontId="10" fillId="0" borderId="0" xfId="0" applyNumberFormat="1" applyFont="1" applyFill="1" applyBorder="1" applyAlignment="1" applyProtection="1">
      <alignment/>
      <protection/>
    </xf>
    <xf numFmtId="181" fontId="10" fillId="0" borderId="10" xfId="0" applyNumberFormat="1" applyFont="1" applyFill="1" applyBorder="1" applyAlignment="1" applyProtection="1">
      <alignment/>
      <protection/>
    </xf>
    <xf numFmtId="181" fontId="14" fillId="0" borderId="0" xfId="0" applyNumberFormat="1" applyFont="1" applyAlignment="1" applyProtection="1">
      <alignment/>
      <protection/>
    </xf>
    <xf numFmtId="180" fontId="13" fillId="0" borderId="0" xfId="0" applyFont="1" applyBorder="1" applyAlignment="1">
      <alignment/>
    </xf>
    <xf numFmtId="181" fontId="13" fillId="0" borderId="0" xfId="0" applyNumberFormat="1" applyFont="1" applyBorder="1" applyAlignment="1" applyProtection="1">
      <alignment/>
      <protection/>
    </xf>
    <xf numFmtId="180" fontId="10" fillId="0" borderId="11" xfId="0" applyFont="1" applyFill="1" applyBorder="1" applyAlignment="1" applyProtection="1" quotePrefix="1">
      <alignment/>
      <protection/>
    </xf>
    <xf numFmtId="180" fontId="10" fillId="0" borderId="9" xfId="0" applyFont="1" applyFill="1" applyBorder="1" applyAlignment="1">
      <alignment/>
    </xf>
    <xf numFmtId="180" fontId="20" fillId="0" borderId="0" xfId="15" applyFont="1" applyFill="1" applyAlignment="1">
      <alignment horizontal="center"/>
    </xf>
    <xf numFmtId="180" fontId="14" fillId="0" borderId="0" xfId="0" applyFont="1" applyAlignment="1">
      <alignment/>
    </xf>
    <xf numFmtId="1" fontId="10" fillId="0" borderId="3" xfId="0" applyNumberFormat="1" applyFont="1" applyFill="1" applyBorder="1" applyAlignment="1" applyProtection="1">
      <alignment/>
      <protection hidden="1"/>
    </xf>
    <xf numFmtId="180" fontId="10" fillId="0" borderId="0" xfId="0" applyFont="1" applyFill="1" applyBorder="1" applyAlignment="1">
      <alignment horizontal="center"/>
    </xf>
    <xf numFmtId="180" fontId="16" fillId="0" borderId="0" xfId="0" applyFont="1" applyFill="1" applyBorder="1" applyAlignment="1" applyProtection="1">
      <alignment horizontal="center"/>
      <protection locked="0"/>
    </xf>
    <xf numFmtId="180" fontId="0" fillId="0" borderId="0" xfId="0" applyBorder="1" applyAlignment="1">
      <alignment/>
    </xf>
    <xf numFmtId="180" fontId="10" fillId="0" borderId="0" xfId="0" applyFont="1" applyFill="1" applyBorder="1" applyAlignment="1">
      <alignment/>
    </xf>
    <xf numFmtId="180" fontId="10" fillId="0" borderId="12" xfId="0" applyFont="1" applyFill="1" applyBorder="1" applyAlignment="1" applyProtection="1">
      <alignment/>
      <protection/>
    </xf>
    <xf numFmtId="180" fontId="0" fillId="0" borderId="13" xfId="0" applyBorder="1" applyAlignment="1">
      <alignment/>
    </xf>
    <xf numFmtId="180" fontId="0" fillId="0" borderId="9" xfId="0" applyBorder="1" applyAlignment="1">
      <alignment horizontal="center"/>
    </xf>
    <xf numFmtId="181" fontId="15" fillId="0" borderId="3" xfId="0" applyNumberFormat="1" applyFont="1" applyFill="1" applyBorder="1" applyAlignment="1" applyProtection="1">
      <alignment/>
      <protection locked="0"/>
    </xf>
    <xf numFmtId="180" fontId="10" fillId="0" borderId="8" xfId="0" applyFont="1" applyFill="1" applyBorder="1" applyAlignment="1" applyProtection="1">
      <alignment/>
      <protection hidden="1"/>
    </xf>
    <xf numFmtId="180" fontId="10" fillId="0" borderId="9" xfId="0" applyFont="1" applyFill="1" applyBorder="1" applyAlignment="1" applyProtection="1">
      <alignment/>
      <protection hidden="1"/>
    </xf>
    <xf numFmtId="180" fontId="10" fillId="0" borderId="10" xfId="0" applyFont="1" applyFill="1" applyBorder="1" applyAlignment="1" applyProtection="1">
      <alignment/>
      <protection hidden="1"/>
    </xf>
    <xf numFmtId="180" fontId="26" fillId="0" borderId="0" xfId="0" applyFont="1" applyAlignment="1" applyProtection="1">
      <alignment/>
      <protection/>
    </xf>
    <xf numFmtId="188" fontId="13" fillId="0" borderId="0" xfId="0" applyNumberFormat="1" applyFont="1" applyAlignment="1" applyProtection="1">
      <alignment/>
      <protection/>
    </xf>
    <xf numFmtId="180" fontId="13" fillId="0" borderId="13" xfId="0" applyFont="1" applyBorder="1" applyAlignment="1">
      <alignment/>
    </xf>
    <xf numFmtId="180" fontId="0" fillId="0" borderId="14" xfId="0" applyBorder="1" applyAlignment="1">
      <alignment/>
    </xf>
    <xf numFmtId="180" fontId="10" fillId="0" borderId="12" xfId="0" applyFont="1" applyFill="1" applyBorder="1" applyAlignment="1" applyProtection="1">
      <alignment/>
      <protection locked="0"/>
    </xf>
    <xf numFmtId="180" fontId="15" fillId="0" borderId="15" xfId="0" applyFont="1" applyBorder="1" applyAlignment="1" applyProtection="1">
      <alignment/>
      <protection locked="0"/>
    </xf>
    <xf numFmtId="180" fontId="15" fillId="0" borderId="2" xfId="0" applyFont="1" applyBorder="1" applyAlignment="1" applyProtection="1">
      <alignment/>
      <protection locked="0"/>
    </xf>
    <xf numFmtId="180" fontId="15" fillId="0" borderId="0" xfId="0" applyFont="1" applyBorder="1" applyAlignment="1" applyProtection="1">
      <alignment/>
      <protection locked="0"/>
    </xf>
    <xf numFmtId="180" fontId="15" fillId="0" borderId="11" xfId="0" applyFont="1" applyBorder="1" applyAlignment="1" applyProtection="1">
      <alignment/>
      <protection locked="0"/>
    </xf>
    <xf numFmtId="180" fontId="0" fillId="0" borderId="16" xfId="0" applyBorder="1" applyAlignment="1">
      <alignment/>
    </xf>
    <xf numFmtId="180" fontId="0" fillId="0" borderId="17" xfId="0" applyBorder="1" applyAlignment="1">
      <alignment/>
    </xf>
    <xf numFmtId="181" fontId="10" fillId="0" borderId="18" xfId="0" applyNumberFormat="1" applyFont="1" applyFill="1" applyBorder="1" applyAlignment="1" applyProtection="1">
      <alignment/>
      <protection locked="0"/>
    </xf>
    <xf numFmtId="180" fontId="27" fillId="0" borderId="3" xfId="0" applyFont="1" applyBorder="1" applyAlignment="1" applyProtection="1" quotePrefix="1">
      <alignment/>
      <protection hidden="1"/>
    </xf>
    <xf numFmtId="180" fontId="15" fillId="0" borderId="0" xfId="0" applyFont="1" applyAlignment="1" applyProtection="1">
      <alignment/>
      <protection hidden="1"/>
    </xf>
    <xf numFmtId="180" fontId="13" fillId="0" borderId="8" xfId="0" applyFont="1" applyBorder="1" applyAlignment="1">
      <alignment/>
    </xf>
    <xf numFmtId="180" fontId="10" fillId="0" borderId="9" xfId="0" applyFont="1" applyFill="1" applyBorder="1" applyAlignment="1" applyProtection="1">
      <alignment/>
      <protection/>
    </xf>
    <xf numFmtId="180" fontId="10" fillId="0" borderId="10" xfId="0" applyFont="1" applyFill="1" applyBorder="1" applyAlignment="1" applyProtection="1">
      <alignment/>
      <protection/>
    </xf>
    <xf numFmtId="180" fontId="15" fillId="0" borderId="3" xfId="0" applyFont="1" applyFill="1" applyBorder="1" applyAlignment="1" applyProtection="1">
      <alignment/>
      <protection locked="0"/>
    </xf>
    <xf numFmtId="181" fontId="15" fillId="0" borderId="18" xfId="0" applyNumberFormat="1" applyFont="1" applyFill="1" applyBorder="1" applyAlignment="1" applyProtection="1">
      <alignment/>
      <protection locked="0"/>
    </xf>
    <xf numFmtId="181" fontId="15" fillId="0" borderId="10" xfId="0" applyNumberFormat="1" applyFont="1" applyFill="1" applyBorder="1" applyAlignment="1" applyProtection="1">
      <alignment/>
      <protection locked="0"/>
    </xf>
    <xf numFmtId="180" fontId="10" fillId="2" borderId="2" xfId="0" applyFont="1" applyFill="1" applyBorder="1" applyAlignment="1" applyProtection="1">
      <alignment/>
      <protection locked="0"/>
    </xf>
    <xf numFmtId="180" fontId="22" fillId="2" borderId="1" xfId="0" applyFont="1" applyFill="1" applyBorder="1" applyAlignment="1" applyProtection="1">
      <alignment/>
      <protection locked="0"/>
    </xf>
    <xf numFmtId="180" fontId="10" fillId="0" borderId="0" xfId="0" applyFont="1" applyFill="1" applyBorder="1" applyAlignment="1" applyProtection="1">
      <alignment/>
      <protection/>
    </xf>
    <xf numFmtId="181" fontId="10" fillId="0" borderId="0" xfId="0" applyNumberFormat="1" applyFont="1" applyFill="1" applyBorder="1" applyAlignment="1" applyProtection="1">
      <alignment/>
      <protection locked="0"/>
    </xf>
    <xf numFmtId="180" fontId="9" fillId="0" borderId="0" xfId="0" applyFont="1" applyBorder="1" applyAlignment="1">
      <alignment/>
    </xf>
    <xf numFmtId="180" fontId="10" fillId="0" borderId="0" xfId="0" applyFont="1" applyFill="1" applyBorder="1" applyAlignment="1" applyProtection="1">
      <alignment/>
      <protection locked="0"/>
    </xf>
    <xf numFmtId="181" fontId="10" fillId="0" borderId="0" xfId="0" applyNumberFormat="1" applyFont="1" applyFill="1" applyBorder="1" applyAlignment="1" applyProtection="1">
      <alignment/>
      <protection/>
    </xf>
    <xf numFmtId="181" fontId="10" fillId="0" borderId="12" xfId="0" applyNumberFormat="1" applyFont="1" applyFill="1" applyBorder="1" applyAlignment="1" applyProtection="1">
      <alignment/>
      <protection locked="0"/>
    </xf>
    <xf numFmtId="180" fontId="10" fillId="0" borderId="0" xfId="0" applyFont="1" applyFill="1" applyBorder="1" applyAlignment="1" applyProtection="1">
      <alignment/>
      <protection/>
    </xf>
    <xf numFmtId="180" fontId="0" fillId="0" borderId="17" xfId="0" applyBorder="1" applyAlignment="1" applyProtection="1">
      <alignment/>
      <protection hidden="1"/>
    </xf>
    <xf numFmtId="185" fontId="13" fillId="0" borderId="0" xfId="0" applyNumberFormat="1" applyFont="1" applyAlignment="1" applyProtection="1">
      <alignment/>
      <protection hidden="1"/>
    </xf>
    <xf numFmtId="180" fontId="10" fillId="0" borderId="3" xfId="0" applyFont="1" applyFill="1" applyBorder="1" applyAlignment="1" applyProtection="1">
      <alignment/>
      <protection hidden="1"/>
    </xf>
    <xf numFmtId="181" fontId="10" fillId="0" borderId="1" xfId="0" applyNumberFormat="1" applyFont="1" applyFill="1" applyBorder="1" applyAlignment="1" applyProtection="1">
      <alignment/>
      <protection hidden="1"/>
    </xf>
    <xf numFmtId="183" fontId="10" fillId="0" borderId="3" xfId="0" applyNumberFormat="1" applyFont="1" applyFill="1" applyBorder="1" applyAlignment="1" applyProtection="1">
      <alignment/>
      <protection hidden="1"/>
    </xf>
    <xf numFmtId="184" fontId="10" fillId="0" borderId="3" xfId="0" applyNumberFormat="1" applyFont="1" applyFill="1" applyBorder="1" applyAlignment="1" applyProtection="1">
      <alignment/>
      <protection hidden="1"/>
    </xf>
    <xf numFmtId="180" fontId="10" fillId="0" borderId="2" xfId="0" applyFont="1" applyFill="1" applyBorder="1" applyAlignment="1" applyProtection="1">
      <alignment/>
      <protection hidden="1"/>
    </xf>
    <xf numFmtId="180" fontId="10" fillId="0" borderId="1" xfId="0" applyFont="1" applyFill="1" applyBorder="1" applyAlignment="1" applyProtection="1">
      <alignment/>
      <protection hidden="1"/>
    </xf>
    <xf numFmtId="180" fontId="10" fillId="0" borderId="2" xfId="0" applyFont="1" applyFill="1" applyBorder="1" applyAlignment="1" applyProtection="1">
      <alignment/>
      <protection hidden="1"/>
    </xf>
    <xf numFmtId="180" fontId="13" fillId="0" borderId="0" xfId="0" applyFont="1" applyAlignment="1" applyProtection="1">
      <alignment/>
      <protection hidden="1"/>
    </xf>
    <xf numFmtId="180" fontId="10" fillId="0" borderId="19" xfId="0" applyFont="1" applyFill="1" applyBorder="1" applyAlignment="1" applyProtection="1">
      <alignment/>
      <protection hidden="1"/>
    </xf>
    <xf numFmtId="181" fontId="10" fillId="0" borderId="3" xfId="0" applyNumberFormat="1" applyFont="1" applyFill="1" applyBorder="1" applyAlignment="1" applyProtection="1">
      <alignment/>
      <protection hidden="1"/>
    </xf>
    <xf numFmtId="181" fontId="10" fillId="0" borderId="19" xfId="0" applyNumberFormat="1" applyFont="1" applyFill="1" applyBorder="1" applyAlignment="1" applyProtection="1">
      <alignment/>
      <protection hidden="1"/>
    </xf>
    <xf numFmtId="181" fontId="10" fillId="0" borderId="12" xfId="0" applyNumberFormat="1" applyFont="1" applyFill="1" applyBorder="1" applyAlignment="1" applyProtection="1">
      <alignment/>
      <protection hidden="1"/>
    </xf>
    <xf numFmtId="180" fontId="0" fillId="0" borderId="0" xfId="0" applyAlignment="1" applyProtection="1">
      <alignment/>
      <protection hidden="1"/>
    </xf>
    <xf numFmtId="181" fontId="10" fillId="0" borderId="2" xfId="0" applyNumberFormat="1" applyFont="1" applyFill="1" applyBorder="1" applyAlignment="1" applyProtection="1">
      <alignment/>
      <protection hidden="1"/>
    </xf>
    <xf numFmtId="181" fontId="13" fillId="0" borderId="0" xfId="0" applyNumberFormat="1" applyFont="1" applyAlignment="1" applyProtection="1">
      <alignment/>
      <protection hidden="1"/>
    </xf>
    <xf numFmtId="188" fontId="13" fillId="0" borderId="0" xfId="0" applyNumberFormat="1" applyFont="1" applyAlignment="1" applyProtection="1">
      <alignment/>
      <protection hidden="1"/>
    </xf>
    <xf numFmtId="181" fontId="10" fillId="0" borderId="8" xfId="0" applyNumberFormat="1" applyFont="1" applyFill="1" applyBorder="1" applyAlignment="1" applyProtection="1">
      <alignment/>
      <protection hidden="1"/>
    </xf>
    <xf numFmtId="181" fontId="10" fillId="0" borderId="9" xfId="0" applyNumberFormat="1" applyFont="1" applyFill="1" applyBorder="1" applyAlignment="1" applyProtection="1">
      <alignment/>
      <protection hidden="1"/>
    </xf>
    <xf numFmtId="185" fontId="0" fillId="0" borderId="0" xfId="0" applyNumberFormat="1" applyAlignment="1" applyProtection="1">
      <alignment/>
      <protection hidden="1"/>
    </xf>
    <xf numFmtId="185" fontId="0" fillId="0" borderId="0" xfId="0" applyNumberFormat="1" applyBorder="1" applyAlignment="1" applyProtection="1">
      <alignment/>
      <protection hidden="1"/>
    </xf>
    <xf numFmtId="185" fontId="10" fillId="0" borderId="0" xfId="0" applyNumberFormat="1" applyFont="1" applyFill="1" applyBorder="1" applyAlignment="1" applyProtection="1">
      <alignment/>
      <protection hidden="1"/>
    </xf>
    <xf numFmtId="185" fontId="0" fillId="0" borderId="0" xfId="0" applyNumberFormat="1" applyBorder="1" applyAlignment="1" applyProtection="1">
      <alignment/>
      <protection/>
    </xf>
    <xf numFmtId="185" fontId="16" fillId="0" borderId="0" xfId="0" applyNumberFormat="1" applyFont="1" applyFill="1" applyBorder="1" applyAlignment="1" applyProtection="1">
      <alignment/>
      <protection/>
    </xf>
    <xf numFmtId="181" fontId="10" fillId="0" borderId="0" xfId="0" applyNumberFormat="1" applyFont="1" applyFill="1" applyBorder="1" applyAlignment="1" applyProtection="1">
      <alignment/>
      <protection hidden="1"/>
    </xf>
    <xf numFmtId="181" fontId="10" fillId="0" borderId="11" xfId="0" applyNumberFormat="1" applyFont="1" applyFill="1" applyBorder="1" applyAlignment="1" applyProtection="1">
      <alignment/>
      <protection hidden="1"/>
    </xf>
    <xf numFmtId="181" fontId="10" fillId="0" borderId="18" xfId="0" applyNumberFormat="1" applyFont="1" applyFill="1" applyBorder="1" applyAlignment="1" applyProtection="1">
      <alignment/>
      <protection hidden="1"/>
    </xf>
    <xf numFmtId="180" fontId="10" fillId="0" borderId="3" xfId="0" applyFont="1" applyFill="1" applyBorder="1" applyAlignment="1" applyProtection="1">
      <alignment/>
      <protection hidden="1"/>
    </xf>
    <xf numFmtId="180" fontId="10" fillId="0" borderId="1" xfId="0" applyFont="1" applyFill="1" applyBorder="1" applyAlignment="1" applyProtection="1">
      <alignment/>
      <protection hidden="1"/>
    </xf>
    <xf numFmtId="180" fontId="0" fillId="0" borderId="13" xfId="0" applyBorder="1" applyAlignment="1" applyProtection="1">
      <alignment/>
      <protection hidden="1"/>
    </xf>
    <xf numFmtId="181" fontId="15" fillId="0" borderId="3" xfId="0" applyNumberFormat="1" applyFont="1" applyFill="1" applyBorder="1" applyAlignment="1" applyProtection="1">
      <alignment/>
      <protection hidden="1"/>
    </xf>
    <xf numFmtId="181" fontId="10" fillId="0" borderId="10" xfId="0" applyNumberFormat="1" applyFont="1" applyFill="1" applyBorder="1" applyAlignment="1" applyProtection="1">
      <alignment/>
      <protection hidden="1"/>
    </xf>
    <xf numFmtId="180" fontId="14" fillId="0" borderId="0" xfId="0" applyFont="1" applyAlignment="1" applyProtection="1">
      <alignment horizontal="left"/>
      <protection hidden="1"/>
    </xf>
    <xf numFmtId="180" fontId="9" fillId="0" borderId="0" xfId="0" applyFont="1" applyAlignment="1" applyProtection="1">
      <alignment/>
      <protection hidden="1"/>
    </xf>
    <xf numFmtId="181" fontId="10" fillId="0" borderId="3" xfId="0" applyNumberFormat="1" applyFont="1" applyFill="1" applyBorder="1" applyAlignment="1" applyProtection="1">
      <alignment horizontal="center"/>
      <protection hidden="1"/>
    </xf>
    <xf numFmtId="180" fontId="7" fillId="0" borderId="0" xfId="0" applyFont="1" applyAlignment="1" applyProtection="1">
      <alignment horizontal="left"/>
      <protection hidden="1"/>
    </xf>
    <xf numFmtId="181" fontId="5" fillId="0" borderId="0" xfId="0" applyNumberFormat="1" applyFont="1" applyAlignment="1" applyProtection="1">
      <alignment/>
      <protection hidden="1"/>
    </xf>
    <xf numFmtId="181" fontId="6" fillId="0" borderId="2" xfId="0" applyNumberFormat="1" applyFont="1" applyFill="1" applyBorder="1" applyAlignment="1" applyProtection="1">
      <alignment/>
      <protection hidden="1"/>
    </xf>
    <xf numFmtId="180" fontId="6" fillId="0" borderId="1" xfId="0" applyFont="1" applyFill="1" applyBorder="1" applyAlignment="1" applyProtection="1">
      <alignment/>
      <protection hidden="1"/>
    </xf>
    <xf numFmtId="181" fontId="6" fillId="0" borderId="8" xfId="0" applyNumberFormat="1" applyFont="1" applyFill="1" applyBorder="1" applyAlignment="1" applyProtection="1">
      <alignment/>
      <protection hidden="1"/>
    </xf>
    <xf numFmtId="181" fontId="6" fillId="0" borderId="1" xfId="0" applyNumberFormat="1" applyFont="1" applyFill="1" applyBorder="1" applyAlignment="1" applyProtection="1">
      <alignment/>
      <protection hidden="1"/>
    </xf>
    <xf numFmtId="180" fontId="6" fillId="0" borderId="1" xfId="0" applyFont="1" applyFill="1" applyBorder="1" applyAlignment="1" applyProtection="1">
      <alignment/>
      <protection hidden="1"/>
    </xf>
    <xf numFmtId="180" fontId="6" fillId="0" borderId="3" xfId="0" applyFont="1" applyFill="1" applyBorder="1" applyAlignment="1" applyProtection="1">
      <alignment/>
      <protection hidden="1"/>
    </xf>
    <xf numFmtId="181" fontId="6" fillId="0" borderId="9" xfId="0" applyNumberFormat="1" applyFont="1" applyFill="1" applyBorder="1" applyAlignment="1" applyProtection="1">
      <alignment/>
      <protection hidden="1"/>
    </xf>
    <xf numFmtId="181" fontId="6" fillId="0" borderId="3" xfId="0" applyNumberFormat="1" applyFont="1" applyFill="1" applyBorder="1" applyAlignment="1" applyProtection="1">
      <alignment/>
      <protection hidden="1"/>
    </xf>
    <xf numFmtId="180" fontId="6" fillId="0" borderId="3" xfId="0" applyFont="1" applyFill="1" applyBorder="1" applyAlignment="1" applyProtection="1">
      <alignment/>
      <protection hidden="1"/>
    </xf>
    <xf numFmtId="9" fontId="6" fillId="0" borderId="8" xfId="0" applyNumberFormat="1" applyFont="1" applyFill="1" applyBorder="1" applyAlignment="1" applyProtection="1">
      <alignment/>
      <protection hidden="1"/>
    </xf>
    <xf numFmtId="180" fontId="6" fillId="0" borderId="12" xfId="0" applyFont="1" applyFill="1" applyBorder="1" applyAlignment="1" applyProtection="1">
      <alignment/>
      <protection hidden="1"/>
    </xf>
    <xf numFmtId="9" fontId="6" fillId="0" borderId="12" xfId="0" applyNumberFormat="1" applyFont="1" applyFill="1" applyBorder="1" applyAlignment="1" applyProtection="1">
      <alignment/>
      <protection hidden="1"/>
    </xf>
    <xf numFmtId="9" fontId="6" fillId="0" borderId="1" xfId="0" applyNumberFormat="1" applyFont="1" applyFill="1" applyBorder="1" applyAlignment="1" applyProtection="1">
      <alignment/>
      <protection hidden="1"/>
    </xf>
    <xf numFmtId="180" fontId="6" fillId="0" borderId="2" xfId="0" applyFont="1" applyFill="1" applyBorder="1" applyAlignment="1" applyProtection="1">
      <alignment/>
      <protection hidden="1"/>
    </xf>
    <xf numFmtId="180" fontId="5" fillId="0" borderId="0" xfId="0" applyFont="1" applyAlignment="1" applyProtection="1">
      <alignment/>
      <protection hidden="1"/>
    </xf>
    <xf numFmtId="180" fontId="0" fillId="2" borderId="20" xfId="0" applyFill="1" applyBorder="1" applyAlignment="1" applyProtection="1">
      <alignment/>
      <protection hidden="1"/>
    </xf>
    <xf numFmtId="180" fontId="0" fillId="2" borderId="21" xfId="0" applyFill="1" applyBorder="1" applyAlignment="1" applyProtection="1">
      <alignment/>
      <protection hidden="1"/>
    </xf>
    <xf numFmtId="180" fontId="0" fillId="2" borderId="22" xfId="0" applyFill="1" applyBorder="1" applyAlignment="1" applyProtection="1">
      <alignment/>
      <protection hidden="1"/>
    </xf>
    <xf numFmtId="180" fontId="5" fillId="0" borderId="0" xfId="0" applyFont="1" applyAlignment="1" applyProtection="1">
      <alignment horizontal="left"/>
      <protection hidden="1"/>
    </xf>
    <xf numFmtId="180" fontId="11" fillId="0" borderId="0" xfId="0" applyFont="1" applyAlignment="1" applyProtection="1">
      <alignment/>
      <protection hidden="1"/>
    </xf>
    <xf numFmtId="180" fontId="17" fillId="2" borderId="23" xfId="0" applyFont="1" applyFill="1" applyBorder="1" applyAlignment="1" applyProtection="1">
      <alignment horizontal="center"/>
      <protection hidden="1"/>
    </xf>
    <xf numFmtId="180" fontId="21" fillId="2" borderId="24" xfId="15" applyFont="1" applyFill="1" applyBorder="1" applyAlignment="1" applyProtection="1">
      <alignment horizontal="center"/>
      <protection hidden="1"/>
    </xf>
    <xf numFmtId="180" fontId="21" fillId="2" borderId="25" xfId="15" applyFont="1" applyFill="1" applyBorder="1" applyAlignment="1" applyProtection="1">
      <alignment horizontal="center"/>
      <protection hidden="1"/>
    </xf>
    <xf numFmtId="180" fontId="12" fillId="0" borderId="0" xfId="0" applyFont="1" applyFill="1" applyBorder="1" applyAlignment="1" applyProtection="1" quotePrefix="1">
      <alignment/>
      <protection hidden="1"/>
    </xf>
    <xf numFmtId="180" fontId="0" fillId="0" borderId="11" xfId="0" applyBorder="1" applyAlignment="1">
      <alignment/>
    </xf>
    <xf numFmtId="180" fontId="13" fillId="0" borderId="11" xfId="0" applyFont="1" applyBorder="1" applyAlignment="1" applyProtection="1">
      <alignment/>
      <protection hidden="1"/>
    </xf>
    <xf numFmtId="180" fontId="22" fillId="3" borderId="5" xfId="0" applyFont="1" applyFill="1" applyBorder="1" applyAlignment="1" applyProtection="1">
      <alignment horizontal="center"/>
      <protection/>
    </xf>
    <xf numFmtId="180" fontId="22" fillId="3" borderId="26" xfId="0" applyFont="1" applyFill="1" applyBorder="1" applyAlignment="1" applyProtection="1">
      <alignment horizontal="center"/>
      <protection/>
    </xf>
    <xf numFmtId="180" fontId="26" fillId="0" borderId="17" xfId="0" applyFont="1" applyBorder="1" applyAlignment="1" applyProtection="1">
      <alignment/>
      <protection/>
    </xf>
    <xf numFmtId="180" fontId="30" fillId="0" borderId="0" xfId="0" applyFont="1" applyFill="1" applyAlignment="1" applyProtection="1">
      <alignment horizontal="left"/>
      <protection/>
    </xf>
    <xf numFmtId="180" fontId="30" fillId="0" borderId="0" xfId="0" applyFont="1" applyAlignment="1" applyProtection="1">
      <alignment horizontal="left"/>
      <protection/>
    </xf>
    <xf numFmtId="180" fontId="13" fillId="0" borderId="3" xfId="0" applyFont="1" applyFill="1" applyBorder="1" applyAlignment="1" applyProtection="1">
      <alignment/>
      <protection/>
    </xf>
    <xf numFmtId="180" fontId="13" fillId="0" borderId="1" xfId="0" applyFont="1" applyFill="1" applyBorder="1" applyAlignment="1" applyProtection="1">
      <alignment/>
      <protection/>
    </xf>
    <xf numFmtId="180" fontId="26" fillId="0" borderId="27" xfId="0" applyFont="1" applyFill="1" applyBorder="1" applyAlignment="1" applyProtection="1">
      <alignment horizontal="center"/>
      <protection locked="0"/>
    </xf>
    <xf numFmtId="180" fontId="26" fillId="0" borderId="28" xfId="0" applyFont="1" applyFill="1" applyBorder="1" applyAlignment="1" applyProtection="1">
      <alignment horizontal="center"/>
      <protection locked="0"/>
    </xf>
    <xf numFmtId="180" fontId="26" fillId="0" borderId="1" xfId="0" applyFont="1" applyFill="1" applyBorder="1" applyAlignment="1" applyProtection="1">
      <alignment/>
      <protection locked="0"/>
    </xf>
    <xf numFmtId="180" fontId="26" fillId="0" borderId="3" xfId="0" applyFont="1" applyFill="1" applyBorder="1" applyAlignment="1" applyProtection="1">
      <alignment/>
      <protection locked="0"/>
    </xf>
    <xf numFmtId="183" fontId="26" fillId="0" borderId="3" xfId="0" applyNumberFormat="1" applyFont="1" applyFill="1" applyBorder="1" applyAlignment="1" applyProtection="1">
      <alignment/>
      <protection locked="0"/>
    </xf>
    <xf numFmtId="183" fontId="26" fillId="0" borderId="26" xfId="0" applyNumberFormat="1" applyFont="1" applyFill="1" applyBorder="1" applyAlignment="1" applyProtection="1">
      <alignment/>
      <protection locked="0"/>
    </xf>
    <xf numFmtId="180" fontId="26" fillId="0" borderId="18" xfId="0" applyFont="1" applyFill="1" applyBorder="1" applyAlignment="1" applyProtection="1">
      <alignment/>
      <protection locked="0"/>
    </xf>
    <xf numFmtId="180" fontId="26" fillId="0" borderId="0" xfId="0" applyFont="1" applyAlignment="1" applyProtection="1">
      <alignment/>
      <protection locked="0"/>
    </xf>
    <xf numFmtId="181" fontId="22" fillId="0" borderId="18" xfId="0" applyNumberFormat="1" applyFont="1" applyFill="1" applyBorder="1" applyAlignment="1" applyProtection="1">
      <alignment/>
      <protection locked="0"/>
    </xf>
    <xf numFmtId="181" fontId="26" fillId="0" borderId="18" xfId="0" applyNumberFormat="1" applyFont="1" applyFill="1" applyBorder="1" applyAlignment="1" applyProtection="1">
      <alignment/>
      <protection locked="0"/>
    </xf>
    <xf numFmtId="181" fontId="26" fillId="0" borderId="10" xfId="0" applyNumberFormat="1" applyFont="1" applyFill="1" applyBorder="1" applyAlignment="1" applyProtection="1">
      <alignment/>
      <protection locked="0"/>
    </xf>
    <xf numFmtId="180" fontId="31" fillId="0" borderId="14" xfId="0" applyFont="1" applyBorder="1" applyAlignment="1">
      <alignment/>
    </xf>
    <xf numFmtId="181" fontId="22" fillId="0" borderId="0" xfId="0" applyNumberFormat="1" applyFont="1" applyFill="1" applyBorder="1" applyAlignment="1" applyProtection="1">
      <alignment/>
      <protection/>
    </xf>
    <xf numFmtId="181" fontId="22" fillId="0" borderId="3" xfId="0" applyNumberFormat="1" applyFont="1" applyFill="1" applyBorder="1" applyAlignment="1" applyProtection="1">
      <alignment/>
      <protection/>
    </xf>
    <xf numFmtId="180" fontId="10" fillId="3" borderId="1" xfId="0" applyFont="1" applyFill="1" applyBorder="1" applyAlignment="1" applyProtection="1">
      <alignment horizontal="center"/>
      <protection/>
    </xf>
    <xf numFmtId="180" fontId="10" fillId="3" borderId="19" xfId="0" applyFont="1" applyFill="1" applyBorder="1" applyAlignment="1" applyProtection="1">
      <alignment horizontal="center"/>
      <protection hidden="1"/>
    </xf>
    <xf numFmtId="180" fontId="10" fillId="3" borderId="1" xfId="0" applyFont="1" applyFill="1" applyBorder="1" applyAlignment="1" applyProtection="1">
      <alignment horizontal="center"/>
      <protection hidden="1"/>
    </xf>
    <xf numFmtId="180" fontId="10" fillId="3" borderId="12" xfId="0" applyFont="1" applyFill="1" applyBorder="1" applyAlignment="1" applyProtection="1">
      <alignment horizontal="center"/>
      <protection/>
    </xf>
    <xf numFmtId="180" fontId="10" fillId="3" borderId="19" xfId="0" applyFont="1" applyFill="1" applyBorder="1" applyAlignment="1" applyProtection="1">
      <alignment horizontal="center"/>
      <protection/>
    </xf>
    <xf numFmtId="181" fontId="10" fillId="3" borderId="1" xfId="0" applyNumberFormat="1" applyFont="1" applyFill="1" applyBorder="1" applyAlignment="1" applyProtection="1">
      <alignment horizontal="center"/>
      <protection/>
    </xf>
    <xf numFmtId="181" fontId="10" fillId="3" borderId="1" xfId="0" applyNumberFormat="1" applyFont="1" applyFill="1" applyBorder="1" applyAlignment="1" applyProtection="1">
      <alignment horizontal="center"/>
      <protection hidden="1"/>
    </xf>
    <xf numFmtId="180" fontId="22" fillId="3" borderId="1" xfId="0" applyFont="1" applyFill="1" applyBorder="1" applyAlignment="1" applyProtection="1">
      <alignment horizontal="center"/>
      <protection/>
    </xf>
    <xf numFmtId="180" fontId="22" fillId="3" borderId="19" xfId="0" applyFont="1" applyFill="1" applyBorder="1" applyAlignment="1" applyProtection="1">
      <alignment horizontal="center"/>
      <protection/>
    </xf>
    <xf numFmtId="181" fontId="10" fillId="3" borderId="8" xfId="0" applyNumberFormat="1" applyFont="1" applyFill="1" applyBorder="1" applyAlignment="1" applyProtection="1">
      <alignment horizontal="center"/>
      <protection locked="0"/>
    </xf>
    <xf numFmtId="181" fontId="10" fillId="3" borderId="8" xfId="0" applyNumberFormat="1" applyFont="1" applyFill="1" applyBorder="1" applyAlignment="1" applyProtection="1">
      <alignment horizontal="center"/>
      <protection hidden="1"/>
    </xf>
    <xf numFmtId="180" fontId="10" fillId="3" borderId="1" xfId="0" applyFont="1" applyFill="1" applyBorder="1" applyAlignment="1" applyProtection="1">
      <alignment/>
      <protection/>
    </xf>
    <xf numFmtId="180" fontId="10" fillId="3" borderId="2" xfId="0" applyFont="1" applyFill="1" applyBorder="1" applyAlignment="1">
      <alignment/>
    </xf>
    <xf numFmtId="180" fontId="13" fillId="3" borderId="19" xfId="0" applyFont="1" applyFill="1" applyBorder="1" applyAlignment="1">
      <alignment horizontal="center"/>
    </xf>
    <xf numFmtId="180" fontId="10" fillId="3" borderId="8" xfId="0" applyFont="1" applyFill="1" applyBorder="1" applyAlignment="1" applyProtection="1">
      <alignment horizontal="center"/>
      <protection hidden="1"/>
    </xf>
    <xf numFmtId="180" fontId="10" fillId="3" borderId="12" xfId="0" applyFont="1" applyFill="1" applyBorder="1" applyAlignment="1" applyProtection="1">
      <alignment/>
      <protection/>
    </xf>
    <xf numFmtId="180" fontId="10" fillId="3" borderId="15" xfId="0" applyFont="1" applyFill="1" applyBorder="1" applyAlignment="1">
      <alignment/>
    </xf>
    <xf numFmtId="180" fontId="13" fillId="3" borderId="13" xfId="0" applyFont="1" applyFill="1" applyBorder="1" applyAlignment="1">
      <alignment/>
    </xf>
    <xf numFmtId="181" fontId="10" fillId="3" borderId="2" xfId="0" applyNumberFormat="1" applyFont="1" applyFill="1" applyBorder="1" applyAlignment="1" applyProtection="1">
      <alignment horizontal="center"/>
      <protection/>
    </xf>
    <xf numFmtId="180" fontId="32" fillId="0" borderId="3" xfId="0" applyFont="1" applyFill="1" applyBorder="1" applyAlignment="1" applyProtection="1">
      <alignment/>
      <protection locked="0"/>
    </xf>
    <xf numFmtId="180" fontId="22" fillId="2" borderId="12" xfId="0" applyFont="1" applyFill="1" applyBorder="1" applyAlignment="1" applyProtection="1">
      <alignment/>
      <protection locked="0"/>
    </xf>
    <xf numFmtId="180" fontId="15" fillId="2" borderId="15" xfId="0" applyFont="1" applyFill="1" applyBorder="1" applyAlignment="1" applyProtection="1">
      <alignment/>
      <protection locked="0"/>
    </xf>
    <xf numFmtId="180" fontId="22" fillId="2" borderId="3" xfId="0" applyFont="1" applyFill="1" applyBorder="1" applyAlignment="1" applyProtection="1">
      <alignment/>
      <protection locked="0"/>
    </xf>
    <xf numFmtId="180" fontId="15" fillId="2" borderId="0" xfId="0" applyFont="1" applyFill="1" applyAlignment="1" applyProtection="1">
      <alignment/>
      <protection locked="0"/>
    </xf>
    <xf numFmtId="180" fontId="0" fillId="2" borderId="14" xfId="0" applyFill="1" applyBorder="1" applyAlignment="1">
      <alignment/>
    </xf>
    <xf numFmtId="180" fontId="13" fillId="3" borderId="19" xfId="0" applyFont="1" applyFill="1" applyBorder="1" applyAlignment="1">
      <alignment/>
    </xf>
    <xf numFmtId="185" fontId="14" fillId="0" borderId="0" xfId="0" applyNumberFormat="1" applyFont="1" applyAlignment="1">
      <alignment/>
    </xf>
    <xf numFmtId="185" fontId="14" fillId="0" borderId="0" xfId="21" applyNumberFormat="1" applyFont="1" applyAlignment="1">
      <alignment/>
    </xf>
    <xf numFmtId="185" fontId="13" fillId="0" borderId="0" xfId="0" applyNumberFormat="1" applyFont="1" applyAlignment="1">
      <alignment/>
    </xf>
    <xf numFmtId="181" fontId="22" fillId="0" borderId="3" xfId="0" applyNumberFormat="1" applyFont="1" applyFill="1" applyBorder="1" applyAlignment="1" applyProtection="1">
      <alignment/>
      <protection hidden="1"/>
    </xf>
    <xf numFmtId="181" fontId="10" fillId="3" borderId="8" xfId="0" applyNumberFormat="1" applyFont="1" applyFill="1" applyBorder="1" applyAlignment="1" applyProtection="1">
      <alignment horizontal="center"/>
      <protection/>
    </xf>
    <xf numFmtId="181" fontId="10" fillId="3" borderId="1" xfId="0" applyNumberFormat="1" applyFont="1" applyFill="1" applyBorder="1" applyAlignment="1" applyProtection="1">
      <alignment/>
      <protection/>
    </xf>
    <xf numFmtId="181" fontId="10" fillId="3" borderId="19" xfId="0" applyNumberFormat="1" applyFont="1" applyFill="1" applyBorder="1" applyAlignment="1" applyProtection="1">
      <alignment horizontal="center"/>
      <protection/>
    </xf>
    <xf numFmtId="181" fontId="10" fillId="3" borderId="12" xfId="0" applyNumberFormat="1" applyFont="1" applyFill="1" applyBorder="1" applyAlignment="1" applyProtection="1">
      <alignment horizontal="center"/>
      <protection/>
    </xf>
    <xf numFmtId="181" fontId="10" fillId="2" borderId="1" xfId="0" applyNumberFormat="1" applyFont="1" applyFill="1" applyBorder="1" applyAlignment="1" applyProtection="1">
      <alignment/>
      <protection locked="0"/>
    </xf>
    <xf numFmtId="9" fontId="26" fillId="0" borderId="14" xfId="21" applyFont="1" applyBorder="1" applyAlignment="1">
      <alignment/>
    </xf>
    <xf numFmtId="180" fontId="26" fillId="0" borderId="2" xfId="0" applyFont="1" applyBorder="1" applyAlignment="1" applyProtection="1">
      <alignment/>
      <protection locked="0"/>
    </xf>
    <xf numFmtId="180" fontId="31" fillId="0" borderId="16" xfId="0" applyFont="1" applyBorder="1" applyAlignment="1">
      <alignment/>
    </xf>
    <xf numFmtId="180" fontId="26" fillId="0" borderId="0" xfId="0" applyFont="1" applyBorder="1" applyAlignment="1" applyProtection="1">
      <alignment/>
      <protection locked="0"/>
    </xf>
    <xf numFmtId="180" fontId="26" fillId="0" borderId="11" xfId="0" applyFont="1" applyBorder="1" applyAlignment="1" applyProtection="1">
      <alignment/>
      <protection locked="0"/>
    </xf>
    <xf numFmtId="180" fontId="31" fillId="0" borderId="17" xfId="0" applyFont="1" applyBorder="1" applyAlignment="1">
      <alignment/>
    </xf>
    <xf numFmtId="180" fontId="10" fillId="2" borderId="3" xfId="0" applyFont="1" applyFill="1" applyBorder="1" applyAlignment="1" applyProtection="1">
      <alignment/>
      <protection locked="0"/>
    </xf>
    <xf numFmtId="180" fontId="10" fillId="3" borderId="1" xfId="0" applyFont="1" applyFill="1" applyBorder="1" applyAlignment="1" applyProtection="1">
      <alignment/>
      <protection hidden="1"/>
    </xf>
    <xf numFmtId="180" fontId="6" fillId="3" borderId="1" xfId="0" applyFont="1" applyFill="1" applyBorder="1" applyAlignment="1" applyProtection="1">
      <alignment/>
      <protection hidden="1"/>
    </xf>
    <xf numFmtId="181" fontId="6" fillId="3" borderId="1" xfId="0" applyNumberFormat="1" applyFont="1" applyFill="1" applyBorder="1" applyAlignment="1" applyProtection="1">
      <alignment horizontal="center"/>
      <protection hidden="1"/>
    </xf>
    <xf numFmtId="181" fontId="6" fillId="3" borderId="8" xfId="0" applyNumberFormat="1" applyFont="1" applyFill="1" applyBorder="1" applyAlignment="1" applyProtection="1">
      <alignment horizontal="center"/>
      <protection hidden="1"/>
    </xf>
    <xf numFmtId="180" fontId="26" fillId="0" borderId="9" xfId="0" applyFont="1" applyFill="1" applyBorder="1" applyAlignment="1" applyProtection="1">
      <alignment/>
      <protection locked="0"/>
    </xf>
    <xf numFmtId="180" fontId="22" fillId="3" borderId="27" xfId="0" applyFont="1" applyFill="1" applyBorder="1" applyAlignment="1" applyProtection="1">
      <alignment horizontal="center"/>
      <protection/>
    </xf>
    <xf numFmtId="183" fontId="26" fillId="0" borderId="29" xfId="0" applyNumberFormat="1" applyFont="1" applyFill="1" applyBorder="1" applyAlignment="1" applyProtection="1">
      <alignment/>
      <protection locked="0"/>
    </xf>
    <xf numFmtId="183" fontId="26" fillId="0" borderId="30" xfId="0" applyNumberFormat="1" applyFont="1" applyFill="1" applyBorder="1" applyAlignment="1" applyProtection="1">
      <alignment/>
      <protection locked="0"/>
    </xf>
    <xf numFmtId="180" fontId="10" fillId="0" borderId="31" xfId="0" applyFont="1" applyFill="1" applyBorder="1" applyAlignment="1" applyProtection="1">
      <alignment/>
      <protection/>
    </xf>
    <xf numFmtId="180" fontId="26" fillId="0" borderId="32" xfId="0" applyFont="1" applyFill="1" applyBorder="1" applyAlignment="1" applyProtection="1">
      <alignment/>
      <protection locked="0"/>
    </xf>
    <xf numFmtId="183" fontId="26" fillId="0" borderId="33" xfId="0" applyNumberFormat="1" applyFont="1" applyFill="1" applyBorder="1" applyAlignment="1" applyProtection="1">
      <alignment/>
      <protection locked="0"/>
    </xf>
    <xf numFmtId="0" fontId="26" fillId="0" borderId="9" xfId="21" applyNumberFormat="1" applyFont="1" applyBorder="1" applyAlignment="1">
      <alignment/>
    </xf>
    <xf numFmtId="180" fontId="22" fillId="0" borderId="3" xfId="0" applyFont="1" applyFill="1" applyBorder="1" applyAlignment="1" applyProtection="1">
      <alignment/>
      <protection/>
    </xf>
    <xf numFmtId="183" fontId="10" fillId="0" borderId="8" xfId="0" applyNumberFormat="1" applyFont="1" applyFill="1" applyBorder="1" applyAlignment="1" applyProtection="1">
      <alignment/>
      <protection hidden="1"/>
    </xf>
    <xf numFmtId="183" fontId="10" fillId="0" borderId="9" xfId="0" applyNumberFormat="1" applyFont="1" applyFill="1" applyBorder="1" applyAlignment="1" applyProtection="1">
      <alignment/>
      <protection hidden="1"/>
    </xf>
    <xf numFmtId="183" fontId="10" fillId="0" borderId="19" xfId="0" applyNumberFormat="1" applyFont="1" applyFill="1" applyBorder="1" applyAlignment="1" applyProtection="1">
      <alignment/>
      <protection hidden="1"/>
    </xf>
    <xf numFmtId="0" fontId="26" fillId="0" borderId="3" xfId="21" applyNumberFormat="1" applyFont="1" applyBorder="1" applyAlignment="1">
      <alignment/>
    </xf>
    <xf numFmtId="0" fontId="26" fillId="0" borderId="14" xfId="21" applyNumberFormat="1" applyFont="1" applyBorder="1" applyAlignment="1">
      <alignment/>
    </xf>
    <xf numFmtId="0" fontId="26" fillId="0" borderId="0" xfId="21" applyNumberFormat="1" applyFont="1" applyBorder="1" applyAlignment="1">
      <alignment/>
    </xf>
    <xf numFmtId="180" fontId="0" fillId="0" borderId="0" xfId="0" applyBorder="1" applyAlignment="1">
      <alignment/>
    </xf>
    <xf numFmtId="180" fontId="15" fillId="0" borderId="14" xfId="0" applyFont="1" applyBorder="1" applyAlignment="1" applyProtection="1">
      <alignment/>
      <protection locked="0"/>
    </xf>
    <xf numFmtId="0" fontId="14" fillId="0" borderId="18" xfId="21" applyNumberFormat="1" applyFont="1" applyBorder="1" applyAlignment="1">
      <alignment/>
    </xf>
    <xf numFmtId="0" fontId="26" fillId="0" borderId="17" xfId="21" applyNumberFormat="1" applyFont="1" applyBorder="1" applyAlignment="1">
      <alignment/>
    </xf>
    <xf numFmtId="0" fontId="13" fillId="0" borderId="10" xfId="21" applyNumberFormat="1" applyFont="1" applyBorder="1" applyAlignment="1">
      <alignment/>
    </xf>
    <xf numFmtId="0" fontId="15" fillId="0" borderId="9" xfId="21" applyNumberFormat="1" applyFont="1" applyBorder="1" applyAlignment="1">
      <alignment/>
    </xf>
    <xf numFmtId="9" fontId="15" fillId="0" borderId="3" xfId="21" applyFont="1" applyFill="1" applyBorder="1" applyAlignment="1" applyProtection="1">
      <alignment/>
      <protection locked="0"/>
    </xf>
    <xf numFmtId="9" fontId="15" fillId="0" borderId="0" xfId="21" applyFont="1" applyFill="1" applyBorder="1" applyAlignment="1" applyProtection="1">
      <alignment/>
      <protection locked="0"/>
    </xf>
    <xf numFmtId="180" fontId="15" fillId="0" borderId="3" xfId="0" applyFont="1" applyFill="1" applyBorder="1" applyAlignment="1" applyProtection="1">
      <alignment/>
      <protection locked="0"/>
    </xf>
    <xf numFmtId="181" fontId="15" fillId="0" borderId="1" xfId="0" applyNumberFormat="1" applyFont="1" applyFill="1" applyBorder="1" applyAlignment="1" applyProtection="1">
      <alignment/>
      <protection locked="0"/>
    </xf>
    <xf numFmtId="184" fontId="15" fillId="0" borderId="3" xfId="0" applyNumberFormat="1" applyFont="1" applyFill="1" applyBorder="1" applyAlignment="1" applyProtection="1">
      <alignment/>
      <protection locked="0"/>
    </xf>
    <xf numFmtId="180" fontId="15" fillId="0" borderId="8" xfId="0" applyFont="1" applyFill="1" applyBorder="1" applyAlignment="1" applyProtection="1">
      <alignment/>
      <protection locked="0"/>
    </xf>
    <xf numFmtId="180" fontId="15" fillId="0" borderId="9" xfId="0" applyFont="1" applyFill="1" applyBorder="1" applyAlignment="1" applyProtection="1">
      <alignment/>
      <protection locked="0"/>
    </xf>
    <xf numFmtId="180" fontId="15" fillId="0" borderId="10" xfId="0" applyFont="1" applyFill="1" applyBorder="1" applyAlignment="1" applyProtection="1">
      <alignment/>
      <protection locked="0"/>
    </xf>
    <xf numFmtId="9" fontId="15" fillId="0" borderId="8" xfId="21" applyFont="1" applyFill="1" applyBorder="1" applyAlignment="1" applyProtection="1">
      <alignment/>
      <protection locked="0"/>
    </xf>
    <xf numFmtId="9" fontId="15" fillId="0" borderId="9" xfId="21" applyFont="1" applyFill="1" applyBorder="1" applyAlignment="1" applyProtection="1">
      <alignment/>
      <protection locked="0"/>
    </xf>
    <xf numFmtId="9" fontId="15" fillId="0" borderId="10" xfId="21" applyFont="1" applyFill="1" applyBorder="1" applyAlignment="1" applyProtection="1">
      <alignment/>
      <protection locked="0"/>
    </xf>
    <xf numFmtId="180" fontId="0" fillId="0" borderId="9" xfId="0" applyFont="1" applyBorder="1" applyAlignment="1" applyProtection="1">
      <alignment/>
      <protection hidden="1"/>
    </xf>
    <xf numFmtId="180" fontId="15" fillId="0" borderId="1" xfId="0" applyFont="1" applyFill="1" applyBorder="1" applyAlignment="1" applyProtection="1">
      <alignment/>
      <protection locked="0"/>
    </xf>
    <xf numFmtId="180" fontId="15" fillId="0" borderId="18" xfId="0" applyFont="1" applyFill="1" applyBorder="1" applyAlignment="1" applyProtection="1">
      <alignment/>
      <protection locked="0"/>
    </xf>
    <xf numFmtId="180" fontId="22" fillId="0" borderId="1" xfId="0" applyFont="1" applyFill="1" applyBorder="1" applyAlignment="1" applyProtection="1">
      <alignment/>
      <protection/>
    </xf>
    <xf numFmtId="180" fontId="22" fillId="0" borderId="19" xfId="0" applyFont="1" applyFill="1" applyBorder="1" applyAlignment="1">
      <alignment/>
    </xf>
    <xf numFmtId="180" fontId="22" fillId="0" borderId="19" xfId="0" applyFont="1" applyFill="1" applyBorder="1" applyAlignment="1" applyProtection="1">
      <alignment/>
      <protection hidden="1"/>
    </xf>
    <xf numFmtId="180" fontId="22" fillId="0" borderId="12" xfId="0" applyFont="1" applyFill="1" applyBorder="1" applyAlignment="1" applyProtection="1">
      <alignment/>
      <protection/>
    </xf>
    <xf numFmtId="181" fontId="15" fillId="0" borderId="0" xfId="0" applyNumberFormat="1" applyFont="1" applyFill="1" applyBorder="1" applyAlignment="1" applyProtection="1">
      <alignment/>
      <protection locked="0"/>
    </xf>
    <xf numFmtId="181" fontId="10" fillId="0" borderId="0" xfId="0" applyNumberFormat="1" applyFont="1" applyFill="1" applyBorder="1" applyAlignment="1" applyProtection="1">
      <alignment/>
      <protection hidden="1" locked="0"/>
    </xf>
    <xf numFmtId="181" fontId="15" fillId="0" borderId="3" xfId="0" applyNumberFormat="1" applyFont="1" applyFill="1" applyBorder="1" applyAlignment="1" applyProtection="1">
      <alignment/>
      <protection/>
    </xf>
    <xf numFmtId="185" fontId="34" fillId="0" borderId="0" xfId="0" applyNumberFormat="1" applyFont="1" applyFill="1" applyBorder="1" applyAlignment="1" applyProtection="1">
      <alignment/>
      <protection/>
    </xf>
    <xf numFmtId="9" fontId="15" fillId="0" borderId="9" xfId="21" applyFont="1" applyBorder="1" applyAlignment="1" applyProtection="1">
      <alignment/>
      <protection locked="0"/>
    </xf>
    <xf numFmtId="180" fontId="27" fillId="0" borderId="9" xfId="0" applyFont="1" applyBorder="1" applyAlignment="1" applyProtection="1">
      <alignment/>
      <protection locked="0"/>
    </xf>
    <xf numFmtId="180" fontId="31" fillId="0" borderId="9" xfId="0" applyFont="1" applyBorder="1" applyAlignment="1" applyProtection="1">
      <alignment/>
      <protection locked="0"/>
    </xf>
    <xf numFmtId="180" fontId="0" fillId="0" borderId="9" xfId="0" applyBorder="1" applyAlignment="1" applyProtection="1">
      <alignment/>
      <protection locked="0"/>
    </xf>
    <xf numFmtId="180" fontId="35" fillId="0" borderId="0" xfId="0" applyFont="1" applyAlignment="1" applyProtection="1">
      <alignment horizontal="center"/>
      <protection hidden="1"/>
    </xf>
    <xf numFmtId="1" fontId="15" fillId="0" borderId="9" xfId="21" applyNumberFormat="1" applyFont="1" applyBorder="1" applyAlignment="1" applyProtection="1">
      <alignment/>
      <protection locked="0"/>
    </xf>
    <xf numFmtId="0" fontId="15" fillId="0" borderId="9" xfId="21" applyNumberFormat="1" applyFont="1" applyBorder="1" applyAlignment="1" applyProtection="1">
      <alignment/>
      <protection locked="0"/>
    </xf>
    <xf numFmtId="0" fontId="15" fillId="0" borderId="3" xfId="21" applyNumberFormat="1" applyFont="1" applyBorder="1" applyAlignment="1" applyProtection="1">
      <alignment/>
      <protection locked="0"/>
    </xf>
    <xf numFmtId="180" fontId="27" fillId="0" borderId="3" xfId="0" applyFont="1" applyBorder="1" applyAlignment="1" applyProtection="1" quotePrefix="1">
      <alignment/>
      <protection locked="0"/>
    </xf>
    <xf numFmtId="180" fontId="0" fillId="0" borderId="14" xfId="0" applyFont="1" applyBorder="1" applyAlignment="1" applyProtection="1">
      <alignment/>
      <protection locked="0"/>
    </xf>
    <xf numFmtId="180" fontId="29" fillId="0" borderId="3" xfId="0" applyFont="1" applyBorder="1" applyAlignment="1" applyProtection="1" quotePrefix="1">
      <alignment/>
      <protection locked="0"/>
    </xf>
    <xf numFmtId="180" fontId="31" fillId="0" borderId="14" xfId="0" applyFont="1" applyBorder="1" applyAlignment="1" applyProtection="1">
      <alignment/>
      <protection locked="0"/>
    </xf>
    <xf numFmtId="180" fontId="8" fillId="0" borderId="0" xfId="0" applyFont="1" applyFill="1" applyBorder="1" applyAlignment="1" applyProtection="1">
      <alignment/>
      <protection hidden="1"/>
    </xf>
    <xf numFmtId="180" fontId="24" fillId="2" borderId="34" xfId="0" applyFont="1" applyFill="1" applyBorder="1" applyAlignment="1" applyProtection="1">
      <alignment horizontal="center"/>
      <protection hidden="1"/>
    </xf>
    <xf numFmtId="180" fontId="24" fillId="2" borderId="0" xfId="0" applyFont="1" applyFill="1" applyBorder="1" applyAlignment="1" applyProtection="1">
      <alignment horizontal="center"/>
      <protection hidden="1"/>
    </xf>
    <xf numFmtId="180" fontId="24" fillId="2" borderId="35" xfId="0" applyFont="1" applyFill="1" applyBorder="1" applyAlignment="1" applyProtection="1">
      <alignment horizontal="center"/>
      <protection hidden="1"/>
    </xf>
    <xf numFmtId="180" fontId="23" fillId="2" borderId="34" xfId="0" applyFont="1" applyFill="1" applyBorder="1" applyAlignment="1" applyProtection="1">
      <alignment horizontal="center"/>
      <protection hidden="1"/>
    </xf>
    <xf numFmtId="180" fontId="23" fillId="2" borderId="0" xfId="0" applyFont="1" applyFill="1" applyBorder="1" applyAlignment="1" applyProtection="1">
      <alignment horizontal="center"/>
      <protection hidden="1"/>
    </xf>
    <xf numFmtId="180" fontId="23" fillId="2" borderId="35" xfId="0" applyFont="1" applyFill="1" applyBorder="1" applyAlignment="1" applyProtection="1">
      <alignment horizontal="center"/>
      <protection hidden="1"/>
    </xf>
    <xf numFmtId="180" fontId="13" fillId="2" borderId="34" xfId="0" applyFont="1" applyFill="1" applyBorder="1" applyAlignment="1" applyProtection="1">
      <alignment horizontal="center"/>
      <protection hidden="1"/>
    </xf>
    <xf numFmtId="180" fontId="13" fillId="2" borderId="0" xfId="0" applyFont="1" applyFill="1" applyBorder="1" applyAlignment="1" applyProtection="1">
      <alignment horizontal="center"/>
      <protection hidden="1"/>
    </xf>
    <xf numFmtId="180" fontId="13" fillId="2" borderId="35" xfId="0" applyFont="1" applyFill="1" applyBorder="1" applyAlignment="1" applyProtection="1">
      <alignment horizontal="center"/>
      <protection hidden="1"/>
    </xf>
    <xf numFmtId="180" fontId="25" fillId="2" borderId="34" xfId="0" applyFont="1" applyFill="1" applyBorder="1" applyAlignment="1" applyProtection="1">
      <alignment horizontal="center"/>
      <protection hidden="1"/>
    </xf>
    <xf numFmtId="180" fontId="25" fillId="2" borderId="0" xfId="0" applyFont="1" applyFill="1" applyBorder="1" applyAlignment="1" applyProtection="1">
      <alignment horizontal="center"/>
      <protection hidden="1"/>
    </xf>
    <xf numFmtId="180" fontId="25" fillId="2" borderId="35" xfId="0" applyFont="1" applyFill="1" applyBorder="1" applyAlignment="1" applyProtection="1">
      <alignment horizontal="center"/>
      <protection hidden="1"/>
    </xf>
    <xf numFmtId="180" fontId="33" fillId="3" borderId="0" xfId="15" applyFont="1" applyFill="1" applyAlignment="1" applyProtection="1">
      <alignment horizontal="center"/>
      <protection hidden="1"/>
    </xf>
    <xf numFmtId="180" fontId="11" fillId="2" borderId="34" xfId="0" applyFont="1" applyFill="1" applyBorder="1" applyAlignment="1" applyProtection="1">
      <alignment horizontal="center"/>
      <protection hidden="1"/>
    </xf>
    <xf numFmtId="180" fontId="11" fillId="2" borderId="0" xfId="0" applyFont="1" applyFill="1" applyBorder="1" applyAlignment="1" applyProtection="1">
      <alignment horizontal="center"/>
      <protection hidden="1"/>
    </xf>
    <xf numFmtId="180" fontId="11" fillId="2" borderId="35" xfId="0" applyFont="1" applyFill="1" applyBorder="1" applyAlignment="1" applyProtection="1">
      <alignment horizontal="center"/>
      <protection hidden="1"/>
    </xf>
    <xf numFmtId="180" fontId="14" fillId="2" borderId="36" xfId="0" applyFont="1" applyFill="1" applyBorder="1" applyAlignment="1" applyProtection="1">
      <alignment horizontal="center"/>
      <protection hidden="1"/>
    </xf>
    <xf numFmtId="180" fontId="14" fillId="2" borderId="37" xfId="0" applyFont="1" applyFill="1" applyBorder="1" applyAlignment="1" applyProtection="1">
      <alignment horizontal="center"/>
      <protection hidden="1"/>
    </xf>
    <xf numFmtId="180" fontId="14" fillId="2" borderId="38" xfId="0" applyFont="1" applyFill="1" applyBorder="1" applyAlignment="1" applyProtection="1">
      <alignment horizontal="center"/>
      <protection hidden="1"/>
    </xf>
    <xf numFmtId="180" fontId="15" fillId="2" borderId="39" xfId="0" applyFont="1" applyFill="1" applyBorder="1" applyAlignment="1" applyProtection="1">
      <alignment horizontal="center"/>
      <protection hidden="1"/>
    </xf>
    <xf numFmtId="180" fontId="15" fillId="2" borderId="40" xfId="0" applyFont="1" applyFill="1" applyBorder="1" applyAlignment="1" applyProtection="1">
      <alignment horizontal="center"/>
      <protection hidden="1"/>
    </xf>
    <xf numFmtId="180" fontId="15" fillId="2" borderId="41" xfId="0" applyFont="1" applyFill="1" applyBorder="1" applyAlignment="1" applyProtection="1">
      <alignment horizontal="center"/>
      <protection hidden="1"/>
    </xf>
    <xf numFmtId="180" fontId="14" fillId="2" borderId="34" xfId="0" applyFont="1" applyFill="1" applyBorder="1" applyAlignment="1" applyProtection="1">
      <alignment horizontal="center"/>
      <protection hidden="1"/>
    </xf>
    <xf numFmtId="180" fontId="14" fillId="2" borderId="0" xfId="0" applyFont="1" applyFill="1" applyBorder="1" applyAlignment="1" applyProtection="1">
      <alignment horizontal="center"/>
      <protection hidden="1"/>
    </xf>
    <xf numFmtId="180" fontId="14" fillId="2" borderId="35" xfId="0" applyFont="1" applyFill="1" applyBorder="1" applyAlignment="1" applyProtection="1">
      <alignment horizontal="center"/>
      <protection hidden="1"/>
    </xf>
    <xf numFmtId="180" fontId="36" fillId="2" borderId="42" xfId="0" applyFont="1" applyFill="1" applyBorder="1" applyAlignment="1" applyProtection="1">
      <alignment horizontal="center"/>
      <protection hidden="1"/>
    </xf>
    <xf numFmtId="180" fontId="36" fillId="2" borderId="43" xfId="0" applyFont="1" applyFill="1" applyBorder="1" applyAlignment="1" applyProtection="1">
      <alignment horizontal="center"/>
      <protection hidden="1"/>
    </xf>
    <xf numFmtId="180" fontId="36" fillId="2" borderId="44" xfId="0" applyFont="1" applyFill="1" applyBorder="1" applyAlignment="1" applyProtection="1">
      <alignment horizontal="center"/>
      <protection hidden="1"/>
    </xf>
    <xf numFmtId="180" fontId="20" fillId="0" borderId="0" xfId="15" applyFont="1" applyFill="1" applyAlignment="1">
      <alignment horizontal="center"/>
    </xf>
    <xf numFmtId="180" fontId="10" fillId="3" borderId="12" xfId="0" applyFont="1" applyFill="1" applyBorder="1" applyAlignment="1" applyProtection="1">
      <alignment horizontal="center"/>
      <protection/>
    </xf>
    <xf numFmtId="180" fontId="10" fillId="3" borderId="13" xfId="0" applyFont="1" applyFill="1" applyBorder="1" applyAlignment="1" applyProtection="1">
      <alignment horizontal="center"/>
      <protection/>
    </xf>
    <xf numFmtId="180" fontId="29" fillId="2" borderId="0" xfId="0" applyFont="1" applyFill="1" applyAlignment="1" quotePrefix="1">
      <alignment horizontal="center"/>
    </xf>
    <xf numFmtId="180" fontId="15" fillId="0" borderId="3" xfId="0" applyFont="1" applyBorder="1" applyAlignment="1" applyProtection="1">
      <alignment horizontal="center"/>
      <protection locked="0"/>
    </xf>
    <xf numFmtId="180" fontId="15" fillId="0" borderId="14" xfId="0" applyFont="1" applyBorder="1" applyAlignment="1" applyProtection="1">
      <alignment horizontal="center"/>
      <protection locked="0"/>
    </xf>
    <xf numFmtId="180" fontId="15" fillId="0" borderId="1" xfId="0" applyFont="1" applyFill="1" applyBorder="1" applyAlignment="1" applyProtection="1">
      <alignment horizontal="center"/>
      <protection locked="0"/>
    </xf>
    <xf numFmtId="180" fontId="15" fillId="0" borderId="16" xfId="0" applyFont="1" applyFill="1" applyBorder="1" applyAlignment="1" applyProtection="1">
      <alignment horizontal="center"/>
      <protection locked="0"/>
    </xf>
    <xf numFmtId="180" fontId="20" fillId="0" borderId="0" xfId="15" applyFont="1" applyFill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F9E0DF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2</xdr:row>
      <xdr:rowOff>38100</xdr:rowOff>
    </xdr:from>
    <xdr:to>
      <xdr:col>4</xdr:col>
      <xdr:colOff>809625</xdr:colOff>
      <xdr:row>4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1371600" y="419100"/>
          <a:ext cx="4086225" cy="476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ahoma"/>
              <a:cs typeface="Tahoma"/>
            </a:rPr>
            <a:t>PREFINAN TAMBO
2007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showGridLines="0" tabSelected="1" zoomScale="90" zoomScaleNormal="90" workbookViewId="0" topLeftCell="A1">
      <selection activeCell="B8" sqref="B8:E8"/>
    </sheetView>
  </sheetViews>
  <sheetFormatPr defaultColWidth="11.19921875" defaultRowHeight="15"/>
  <cols>
    <col min="1" max="1" width="11.59765625" style="100" customWidth="1"/>
    <col min="2" max="5" width="12.3984375" style="100" customWidth="1"/>
    <col min="6" max="16384" width="11.59765625" style="100" customWidth="1"/>
  </cols>
  <sheetData>
    <row r="1" ht="15.75" thickBot="1"/>
    <row r="2" spans="2:5" ht="14.25" customHeight="1">
      <c r="B2" s="139"/>
      <c r="C2" s="140"/>
      <c r="D2" s="140"/>
      <c r="E2" s="141"/>
    </row>
    <row r="3" spans="2:5" ht="15.75" customHeight="1">
      <c r="B3" s="276"/>
      <c r="C3" s="277"/>
      <c r="D3" s="277"/>
      <c r="E3" s="278"/>
    </row>
    <row r="4" spans="2:5" ht="15">
      <c r="B4" s="279"/>
      <c r="C4" s="280"/>
      <c r="D4" s="280"/>
      <c r="E4" s="281"/>
    </row>
    <row r="5" spans="2:5" ht="15">
      <c r="B5" s="279"/>
      <c r="C5" s="280"/>
      <c r="D5" s="280"/>
      <c r="E5" s="281"/>
    </row>
    <row r="6" spans="2:5" ht="15">
      <c r="B6" s="279"/>
      <c r="C6" s="280"/>
      <c r="D6" s="280"/>
      <c r="E6" s="281"/>
    </row>
    <row r="7" spans="2:5" ht="15">
      <c r="B7" s="282" t="s">
        <v>188</v>
      </c>
      <c r="C7" s="283"/>
      <c r="D7" s="283"/>
      <c r="E7" s="284"/>
    </row>
    <row r="8" spans="2:5" ht="15">
      <c r="B8" s="286" t="s">
        <v>160</v>
      </c>
      <c r="C8" s="287"/>
      <c r="D8" s="287"/>
      <c r="E8" s="288"/>
    </row>
    <row r="9" spans="2:5" ht="15">
      <c r="B9" s="286" t="s">
        <v>194</v>
      </c>
      <c r="C9" s="287"/>
      <c r="D9" s="287"/>
      <c r="E9" s="288"/>
    </row>
    <row r="10" spans="2:5" ht="15">
      <c r="B10" s="286" t="s">
        <v>158</v>
      </c>
      <c r="C10" s="287"/>
      <c r="D10" s="287"/>
      <c r="E10" s="288"/>
    </row>
    <row r="11" spans="2:5" ht="15">
      <c r="B11" s="286" t="s">
        <v>159</v>
      </c>
      <c r="C11" s="287"/>
      <c r="D11" s="287"/>
      <c r="E11" s="288"/>
    </row>
    <row r="12" spans="2:5" ht="15">
      <c r="B12" s="286" t="s">
        <v>193</v>
      </c>
      <c r="C12" s="287"/>
      <c r="D12" s="287"/>
      <c r="E12" s="288"/>
    </row>
    <row r="13" spans="2:5" ht="15">
      <c r="B13" s="273"/>
      <c r="C13" s="274"/>
      <c r="D13" s="274"/>
      <c r="E13" s="275"/>
    </row>
    <row r="14" spans="2:5" ht="15">
      <c r="B14" s="295" t="s">
        <v>161</v>
      </c>
      <c r="C14" s="296"/>
      <c r="D14" s="296"/>
      <c r="E14" s="297"/>
    </row>
    <row r="15" spans="1:5" ht="15.75" thickBot="1">
      <c r="A15" s="142"/>
      <c r="B15" s="289">
        <v>2007</v>
      </c>
      <c r="C15" s="290"/>
      <c r="D15" s="290"/>
      <c r="E15" s="291"/>
    </row>
    <row r="16" spans="1:5" ht="15">
      <c r="A16" s="142"/>
      <c r="B16" s="292" t="s">
        <v>162</v>
      </c>
      <c r="C16" s="293"/>
      <c r="D16" s="293"/>
      <c r="E16" s="294"/>
    </row>
    <row r="17" spans="2:5" ht="15.75" thickBot="1">
      <c r="B17" s="298" t="s">
        <v>195</v>
      </c>
      <c r="C17" s="299"/>
      <c r="D17" s="299"/>
      <c r="E17" s="300"/>
    </row>
    <row r="19" spans="2:5" ht="15">
      <c r="B19" s="285" t="s">
        <v>163</v>
      </c>
      <c r="C19" s="285"/>
      <c r="D19" s="285"/>
      <c r="E19" s="285"/>
    </row>
  </sheetData>
  <sheetProtection password="CF3C" sheet="1" objects="1" scenarios="1"/>
  <mergeCells count="15">
    <mergeCell ref="B19:E19"/>
    <mergeCell ref="B11:E11"/>
    <mergeCell ref="B8:E8"/>
    <mergeCell ref="B15:E15"/>
    <mergeCell ref="B12:E12"/>
    <mergeCell ref="B16:E16"/>
    <mergeCell ref="B9:E9"/>
    <mergeCell ref="B10:E10"/>
    <mergeCell ref="B14:E14"/>
    <mergeCell ref="B17:E17"/>
    <mergeCell ref="B3:E3"/>
    <mergeCell ref="B4:E4"/>
    <mergeCell ref="B7:E7"/>
    <mergeCell ref="B5:E5"/>
    <mergeCell ref="B6:E6"/>
  </mergeCells>
  <hyperlinks>
    <hyperlink ref="B19" location="IR_AL_INDICE" display="IR_AL_INDICE"/>
  </hyperlinks>
  <printOptions/>
  <pageMargins left="0.75" right="0.75" top="1" bottom="1" header="0" footer="0"/>
  <pageSetup horizontalDpi="300" verticalDpi="300" orientation="landscape" paperSize="9" r:id="rId2"/>
  <headerFooter alignWithMargins="0">
    <oddHeader xml:space="preserve">&amp;R&amp;"Arial,Negrita"&amp;10PREFINAN TAMBO&amp;"Arial,Normal" </oddHeader>
    <oddFooter>&amp;C&amp;"Arial,Cursiva"&amp;10Administración de Organizaciones - Facultad de Ciencias Agrarias - UNL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0"/>
  <sheetViews>
    <sheetView showGridLines="0" zoomScale="75" zoomScaleNormal="75" workbookViewId="0" topLeftCell="A1">
      <selection activeCell="B1" sqref="B1"/>
    </sheetView>
  </sheetViews>
  <sheetFormatPr defaultColWidth="11.19921875" defaultRowHeight="15"/>
  <cols>
    <col min="1" max="1" width="4.3984375" style="143" customWidth="1"/>
    <col min="2" max="2" width="75" style="143" customWidth="1"/>
    <col min="3" max="16384" width="11.59765625" style="143" customWidth="1"/>
  </cols>
  <sheetData>
    <row r="1" ht="15.75" thickBot="1">
      <c r="B1" s="264" t="s">
        <v>124</v>
      </c>
    </row>
    <row r="2" ht="12.75">
      <c r="B2" s="144" t="s">
        <v>125</v>
      </c>
    </row>
    <row r="3" ht="12.75">
      <c r="B3" s="145" t="s">
        <v>130</v>
      </c>
    </row>
    <row r="4" ht="12.75">
      <c r="B4" s="145" t="s">
        <v>131</v>
      </c>
    </row>
    <row r="5" ht="12.75">
      <c r="B5" s="145" t="s">
        <v>132</v>
      </c>
    </row>
    <row r="6" ht="12.75">
      <c r="B6" s="145" t="s">
        <v>133</v>
      </c>
    </row>
    <row r="7" ht="12.75">
      <c r="B7" s="145" t="s">
        <v>44</v>
      </c>
    </row>
    <row r="8" ht="12.75">
      <c r="B8" s="145" t="s">
        <v>45</v>
      </c>
    </row>
    <row r="9" ht="12.75">
      <c r="B9" s="145" t="s">
        <v>135</v>
      </c>
    </row>
    <row r="10" ht="12.75">
      <c r="B10" s="145" t="s">
        <v>136</v>
      </c>
    </row>
    <row r="11" ht="13.5" thickBot="1">
      <c r="B11" s="146" t="s">
        <v>134</v>
      </c>
    </row>
    <row r="12" ht="13.5" thickBot="1"/>
    <row r="13" ht="12.75">
      <c r="B13" s="144" t="s">
        <v>0</v>
      </c>
    </row>
    <row r="14" ht="12.75">
      <c r="B14" s="145" t="s">
        <v>137</v>
      </c>
    </row>
    <row r="15" ht="13.5" thickBot="1">
      <c r="B15" s="146" t="s">
        <v>138</v>
      </c>
    </row>
    <row r="16" ht="13.5" thickBot="1"/>
    <row r="17" ht="12.75">
      <c r="B17" s="144" t="s">
        <v>126</v>
      </c>
    </row>
    <row r="18" spans="2:3" ht="12.75">
      <c r="B18" s="145" t="s">
        <v>139</v>
      </c>
      <c r="C18" s="147"/>
    </row>
    <row r="19" spans="2:3" ht="12.75">
      <c r="B19" s="145" t="s">
        <v>143</v>
      </c>
      <c r="C19" s="147"/>
    </row>
    <row r="20" spans="2:3" ht="12.75">
      <c r="B20" s="145" t="s">
        <v>144</v>
      </c>
      <c r="C20" s="147"/>
    </row>
    <row r="21" ht="12.75">
      <c r="B21" s="145" t="s">
        <v>145</v>
      </c>
    </row>
    <row r="22" ht="13.5" thickBot="1">
      <c r="B22" s="146" t="s">
        <v>147</v>
      </c>
    </row>
    <row r="23" ht="13.5" thickBot="1"/>
    <row r="24" ht="12.75">
      <c r="B24" s="144" t="s">
        <v>128</v>
      </c>
    </row>
    <row r="25" ht="12.75">
      <c r="B25" s="145" t="s">
        <v>148</v>
      </c>
    </row>
    <row r="26" ht="13.5" thickBot="1">
      <c r="B26" s="146" t="s">
        <v>149</v>
      </c>
    </row>
    <row r="27" ht="13.5" thickBot="1"/>
    <row r="28" ht="12.75">
      <c r="B28" s="144" t="s">
        <v>127</v>
      </c>
    </row>
    <row r="29" ht="12.75">
      <c r="B29" s="145" t="s">
        <v>150</v>
      </c>
    </row>
    <row r="30" ht="13.5" thickBot="1">
      <c r="B30" s="146" t="s">
        <v>151</v>
      </c>
    </row>
  </sheetData>
  <sheetProtection password="CF3C" sheet="1" objects="1" scenarios="1"/>
  <hyperlinks>
    <hyperlink ref="B3" location="REFERENCIAS" display="REFERENCIAS"/>
    <hyperlink ref="B4" location="RENDIMIENTO_DE_LAS_ACTIVIDADES_Y_VENTA_DE_PRODUCTOS" display="RENDIMIENTO_DE_LAS_ACTIVIDADES_Y_VENTA_DE_PRODUCTOS"/>
    <hyperlink ref="B5" location="INSUMOS_AGRÍCOLAS" display="INSUMOS_AGRÍCOLAS"/>
    <hyperlink ref="B6" location="INSUMOS_GANADEROS" display="INSUMOS_GANADEROS"/>
    <hyperlink ref="B7" location="INGRESOS" display="INGRESOS"/>
    <hyperlink ref="B8" location="EGRESOS" display="EGRESOS"/>
    <hyperlink ref="B11" location="I.V.A." display="I.V.A."/>
    <hyperlink ref="B9" location="GASTOS_INDIRECTOS_Y_RETIROS" display="GASTOS_INDIRECTOS_Y_RETIROS"/>
    <hyperlink ref="B10" location="DEUDAS_COMERCIALES_Y_BANCARIAS" display="DEUDAS_COMERCIALES_Y_BANCARIAS"/>
    <hyperlink ref="B14" location="PRESUPUESTO_FINANCIERO_PRELIMINAR" display="PRESUPUESTO_FINANCIERO_PRELIMINAR"/>
    <hyperlink ref="B15" location="PRESUPUESTO_FINANCIERO_DEFINITIVO" display="PRESUPUESTO_FINANCIERO_DEFINITIVO"/>
    <hyperlink ref="B18" location="CONTROL_FINANCIERO_INGRESOS" display="CONTROL_FINANCIERO_INGRESOS"/>
    <hyperlink ref="B19" location="CONTROL_FINANCIERO_EGRESOS__Gastos_indirectos_y_retiros" display="CONTROL_FINANCIERO_EGRESOS__Gastos_indirectos_y_retiros"/>
    <hyperlink ref="B20" location="CONTROL_FINANCIERO_EGRESOS__Deudas" display="CONTROL_FINANCIERO_EGRESOS__Deudas"/>
    <hyperlink ref="B21" location="CONTROL_FINANCIERO_EGRESOS___Egresos_directos_y_totales" display="CONTROL_FINANCIERO_EGRESOS___Egresos_directos_y_totales"/>
    <hyperlink ref="B22" location="CONTROL_FINANCIERO__IVA" display="CONTROL_FINANCIERO__IVA"/>
    <hyperlink ref="B25" location="EVOLUCIÓN_FINANCIERA_PRELIMINAR" display="EVOLUCIÓN_FINANCIERA_PRELIMINAR"/>
    <hyperlink ref="B26" location="EVOLUCIÓN_FINANCIERA_DEFINITIVA" display="EVOLUCIÓN_FINANCIERA_DEFINITIVA"/>
    <hyperlink ref="B29" location="REAL_VS._PRESUPUESTADO_INGRESOS" display="REAL_VS._PRESUPUESTADO_INGRESOS"/>
    <hyperlink ref="B30" location="REAL_VS.PRESUPUESTADO_EGRESOS" display="REAL_VS.PRESUPUESTADO_EGRESOS"/>
  </hyperlinks>
  <printOptions/>
  <pageMargins left="0.75" right="0.75" top="1" bottom="1" header="0" footer="0"/>
  <pageSetup horizontalDpi="300" verticalDpi="300" orientation="portrait" paperSize="9" r:id="rId1"/>
  <headerFooter alignWithMargins="0">
    <oddHeader>&amp;R&amp;"Arial,Negrita"&amp;10PREFINAN TAMBO</oddHeader>
    <oddFooter>&amp;C&amp;"Arial,Cursiva"&amp;10Administración de Organizaciones - Facultad de Ciencias Agrarias - UNL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50"/>
  <sheetViews>
    <sheetView showGridLines="0" zoomScale="75" zoomScaleNormal="75" workbookViewId="0" topLeftCell="A3">
      <selection activeCell="A16" sqref="A16"/>
    </sheetView>
  </sheetViews>
  <sheetFormatPr defaultColWidth="11.19921875" defaultRowHeight="15"/>
  <cols>
    <col min="2" max="2" width="13.69921875" style="0" customWidth="1"/>
    <col min="6" max="6" width="18.796875" style="0" customWidth="1"/>
    <col min="16" max="16" width="24.69921875" style="0" customWidth="1"/>
    <col min="17" max="29" width="7.796875" style="0" customWidth="1"/>
    <col min="31" max="31" width="21.09765625" style="0" bestFit="1" customWidth="1"/>
    <col min="32" max="44" width="7.796875" style="0" customWidth="1"/>
    <col min="47" max="47" width="21.8984375" style="0" bestFit="1" customWidth="1"/>
    <col min="48" max="60" width="7.796875" style="0" customWidth="1"/>
    <col min="62" max="62" width="19.09765625" style="0" customWidth="1"/>
    <col min="63" max="63" width="10.59765625" style="0" customWidth="1"/>
    <col min="64" max="77" width="7.796875" style="0" customWidth="1"/>
    <col min="79" max="79" width="24" style="0" customWidth="1"/>
    <col min="80" max="80" width="10.296875" style="0" customWidth="1"/>
    <col min="81" max="92" width="7.796875" style="0" customWidth="1"/>
    <col min="97" max="97" width="26.8984375" style="0" customWidth="1"/>
    <col min="98" max="98" width="7.796875" style="0" customWidth="1"/>
    <col min="99" max="99" width="8.796875" style="0" customWidth="1"/>
    <col min="100" max="111" width="7.796875" style="0" customWidth="1"/>
    <col min="114" max="114" width="14.09765625" style="0" customWidth="1"/>
    <col min="115" max="115" width="10.296875" style="0" customWidth="1"/>
    <col min="116" max="116" width="9" style="0" customWidth="1"/>
    <col min="117" max="128" width="7.796875" style="0" customWidth="1"/>
    <col min="131" max="131" width="28.59765625" style="0" bestFit="1" customWidth="1"/>
    <col min="132" max="144" width="7.796875" style="0" customWidth="1"/>
  </cols>
  <sheetData>
    <row r="1" spans="1:144" ht="15">
      <c r="A1" s="4" t="s">
        <v>1</v>
      </c>
      <c r="B1" s="3"/>
      <c r="C1" s="301" t="s">
        <v>129</v>
      </c>
      <c r="D1" s="301"/>
      <c r="E1" s="3"/>
      <c r="F1" s="3"/>
      <c r="G1" s="3"/>
      <c r="H1" s="3"/>
      <c r="I1" s="3"/>
      <c r="J1" s="3"/>
      <c r="K1" s="3"/>
      <c r="L1" s="3"/>
      <c r="M1" s="3"/>
      <c r="N1" s="3"/>
      <c r="P1" s="4" t="s">
        <v>187</v>
      </c>
      <c r="Q1" s="3"/>
      <c r="R1" s="3"/>
      <c r="S1" s="3"/>
      <c r="T1" s="3"/>
      <c r="U1" s="3"/>
      <c r="V1" s="3"/>
      <c r="W1" s="3"/>
      <c r="X1" s="301" t="s">
        <v>129</v>
      </c>
      <c r="Y1" s="301"/>
      <c r="Z1" s="301"/>
      <c r="AA1" s="301"/>
      <c r="AB1" s="3"/>
      <c r="AC1" s="3"/>
      <c r="AD1" s="3"/>
      <c r="AE1" s="4" t="s">
        <v>47</v>
      </c>
      <c r="AF1" s="10" t="s">
        <v>48</v>
      </c>
      <c r="AG1" s="3"/>
      <c r="AH1" s="301" t="s">
        <v>129</v>
      </c>
      <c r="AI1" s="301"/>
      <c r="AJ1" s="301"/>
      <c r="AK1" s="301"/>
      <c r="AL1" s="3"/>
      <c r="AM1" s="3"/>
      <c r="AN1" s="3"/>
      <c r="AO1" s="3"/>
      <c r="AP1" s="3"/>
      <c r="AQ1" s="3"/>
      <c r="AR1" s="3"/>
      <c r="AS1" s="3"/>
      <c r="AU1" s="4" t="s">
        <v>54</v>
      </c>
      <c r="AV1" s="3"/>
      <c r="AW1" s="301" t="s">
        <v>129</v>
      </c>
      <c r="AX1" s="301"/>
      <c r="AY1" s="301"/>
      <c r="AZ1" s="301"/>
      <c r="BA1" s="3"/>
      <c r="BB1" s="3"/>
      <c r="BC1" s="3"/>
      <c r="BD1" s="3"/>
      <c r="BE1" s="3"/>
      <c r="BF1" s="3"/>
      <c r="BG1" s="3"/>
      <c r="BH1" s="3"/>
      <c r="BI1" s="3"/>
      <c r="BJ1" s="32" t="s">
        <v>58</v>
      </c>
      <c r="BL1" s="5"/>
      <c r="BM1" s="43" t="s">
        <v>129</v>
      </c>
      <c r="BN1" s="43"/>
      <c r="BO1" s="43"/>
      <c r="BP1" s="43"/>
      <c r="BQ1" s="5"/>
      <c r="BR1" s="5"/>
      <c r="BS1" s="5"/>
      <c r="BT1" s="5"/>
      <c r="BU1" s="5"/>
      <c r="BV1" s="5"/>
      <c r="BW1" s="5"/>
      <c r="BX1" s="5"/>
      <c r="BY1" s="5"/>
      <c r="BZ1" s="5"/>
      <c r="CA1" s="32" t="s">
        <v>62</v>
      </c>
      <c r="CC1" s="5"/>
      <c r="CD1" s="43" t="s">
        <v>129</v>
      </c>
      <c r="CE1" s="43"/>
      <c r="CF1" s="43"/>
      <c r="CG1" s="43"/>
      <c r="CH1" s="5"/>
      <c r="CI1" s="5"/>
      <c r="CJ1" s="5"/>
      <c r="CK1" s="5"/>
      <c r="CL1" s="5"/>
      <c r="CM1" s="5"/>
      <c r="CN1" s="5"/>
      <c r="CO1" s="5"/>
      <c r="CP1" s="6"/>
      <c r="CQ1" s="5"/>
      <c r="CS1" s="4" t="s">
        <v>176</v>
      </c>
      <c r="CT1" s="3"/>
      <c r="CV1" s="3"/>
      <c r="CW1" s="3"/>
      <c r="CX1" s="3"/>
      <c r="CY1" s="3"/>
      <c r="CZ1" s="43" t="s">
        <v>129</v>
      </c>
      <c r="DA1" s="43"/>
      <c r="DB1" s="43"/>
      <c r="DC1" s="43"/>
      <c r="DD1" s="3"/>
      <c r="DE1" s="3"/>
      <c r="DF1" s="3"/>
      <c r="DG1" s="5"/>
      <c r="DH1" s="6"/>
      <c r="DJ1" s="4" t="s">
        <v>177</v>
      </c>
      <c r="DK1" s="3"/>
      <c r="DM1" s="5"/>
      <c r="DN1" s="5"/>
      <c r="DO1" s="5"/>
      <c r="DP1" s="43" t="s">
        <v>129</v>
      </c>
      <c r="DQ1" s="43"/>
      <c r="DR1" s="43"/>
      <c r="DS1" s="43"/>
      <c r="DT1" s="5"/>
      <c r="DU1" s="5"/>
      <c r="DV1" s="5"/>
      <c r="DW1" s="5"/>
      <c r="DX1" s="5"/>
      <c r="DY1" s="5"/>
      <c r="EA1" s="4" t="s">
        <v>86</v>
      </c>
      <c r="EC1" s="43" t="s">
        <v>129</v>
      </c>
      <c r="ED1" s="43"/>
      <c r="EE1" s="43"/>
      <c r="EF1" s="3"/>
      <c r="EG1" s="3"/>
      <c r="EH1" s="3"/>
      <c r="EI1" s="3"/>
      <c r="EJ1" s="3"/>
      <c r="EK1" s="3"/>
      <c r="EL1" s="3"/>
      <c r="EM1" s="3"/>
      <c r="EN1" s="3"/>
    </row>
    <row r="2" spans="1:61" ht="15">
      <c r="A2" s="3"/>
      <c r="B2" s="3"/>
      <c r="C2" s="3"/>
      <c r="D2" s="3"/>
      <c r="F2" s="3"/>
      <c r="G2" s="3"/>
      <c r="H2" s="3"/>
      <c r="I2" s="3"/>
      <c r="J2" s="3"/>
      <c r="K2" s="3"/>
      <c r="L2" s="3"/>
      <c r="M2" s="3"/>
      <c r="N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15"/>
      <c r="AD2" s="15"/>
      <c r="BH2" s="148"/>
      <c r="BI2" s="35"/>
    </row>
    <row r="3" spans="1:144" ht="15.75">
      <c r="A3" s="1" t="s">
        <v>4</v>
      </c>
      <c r="C3" s="304" t="s">
        <v>175</v>
      </c>
      <c r="D3" s="304"/>
      <c r="E3" s="3"/>
      <c r="F3" s="3"/>
      <c r="G3" s="3"/>
      <c r="H3" s="3"/>
      <c r="I3" s="3"/>
      <c r="J3" s="3"/>
      <c r="K3" s="3"/>
      <c r="L3" s="3"/>
      <c r="M3" s="3"/>
      <c r="N3" s="3"/>
      <c r="P3" s="153" t="s">
        <v>189</v>
      </c>
      <c r="Q3" s="171" t="str">
        <f>INFORMAR!$CV$3</f>
        <v>NOV</v>
      </c>
      <c r="R3" s="171" t="str">
        <f>INFORMAR!$CW$3</f>
        <v>DIC</v>
      </c>
      <c r="S3" s="171" t="str">
        <f>INFORMAR!$CX$3</f>
        <v>ENE</v>
      </c>
      <c r="T3" s="171" t="str">
        <f>INFORMAR!$CY$3</f>
        <v>FEB</v>
      </c>
      <c r="U3" s="171" t="str">
        <f>INFORMAR!$CZ$3</f>
        <v>MAR</v>
      </c>
      <c r="V3" s="171" t="str">
        <f>INFORMAR!$DA$3</f>
        <v>ABR</v>
      </c>
      <c r="W3" s="171" t="str">
        <f>INFORMAR!$DB$3</f>
        <v>MAY</v>
      </c>
      <c r="X3" s="171" t="str">
        <f>INFORMAR!$DC$3</f>
        <v>JUN</v>
      </c>
      <c r="Y3" s="171" t="str">
        <f>INFORMAR!$DD$3</f>
        <v>JUL</v>
      </c>
      <c r="Z3" s="171" t="str">
        <f>INFORMAR!$DE$3</f>
        <v>AGO</v>
      </c>
      <c r="AA3" s="171" t="str">
        <f>INFORMAR!$DF$3</f>
        <v>SEP</v>
      </c>
      <c r="AB3" s="171" t="str">
        <f>INFORMAR!$DG$3</f>
        <v>OCT</v>
      </c>
      <c r="AC3" s="172" t="s">
        <v>17</v>
      </c>
      <c r="AD3" s="16"/>
      <c r="AE3" s="152" t="str">
        <f>INFORMAR!$F$7</f>
        <v>XXXXXXXXX</v>
      </c>
      <c r="AF3" s="171" t="str">
        <f>INFORMAR!$CV$3</f>
        <v>NOV</v>
      </c>
      <c r="AG3" s="171" t="str">
        <f>INFORMAR!$CW$3</f>
        <v>DIC</v>
      </c>
      <c r="AH3" s="171" t="str">
        <f>INFORMAR!$CX$3</f>
        <v>ENE</v>
      </c>
      <c r="AI3" s="171" t="str">
        <f>INFORMAR!$CY$3</f>
        <v>FEB</v>
      </c>
      <c r="AJ3" s="171" t="str">
        <f>INFORMAR!$CZ$3</f>
        <v>MAR</v>
      </c>
      <c r="AK3" s="171" t="str">
        <f>INFORMAR!$DA$3</f>
        <v>ABR</v>
      </c>
      <c r="AL3" s="171" t="str">
        <f>INFORMAR!$DB$3</f>
        <v>MAY</v>
      </c>
      <c r="AM3" s="171" t="str">
        <f>INFORMAR!$DC$3</f>
        <v>JUN</v>
      </c>
      <c r="AN3" s="171" t="str">
        <f>INFORMAR!$DD$3</f>
        <v>JUL</v>
      </c>
      <c r="AO3" s="171" t="str">
        <f>INFORMAR!$DE$3</f>
        <v>AGO</v>
      </c>
      <c r="AP3" s="171" t="str">
        <f>INFORMAR!$DF$3</f>
        <v>SEP</v>
      </c>
      <c r="AQ3" s="171" t="str">
        <f>INFORMAR!$DG$3</f>
        <v>OCT</v>
      </c>
      <c r="AR3" s="171" t="s">
        <v>3</v>
      </c>
      <c r="AS3" s="16"/>
      <c r="AU3" s="57" t="str">
        <f>INFORMAR!$F$15</f>
        <v>XXXXXXXXX</v>
      </c>
      <c r="AV3" s="171" t="str">
        <f>INFORMAR!$Q$15</f>
        <v>NOV</v>
      </c>
      <c r="AW3" s="171" t="str">
        <f>INFORMAR!$R$15</f>
        <v>DIC</v>
      </c>
      <c r="AX3" s="171" t="str">
        <f>INFORMAR!$S$15</f>
        <v>ENE</v>
      </c>
      <c r="AY3" s="171" t="str">
        <f>INFORMAR!$T$15</f>
        <v>FEB</v>
      </c>
      <c r="AZ3" s="171" t="str">
        <f>INFORMAR!$U$15</f>
        <v>MAR</v>
      </c>
      <c r="BA3" s="171" t="str">
        <f>INFORMAR!$V$15</f>
        <v>ABR</v>
      </c>
      <c r="BB3" s="171" t="str">
        <f>INFORMAR!$W$15</f>
        <v>MAY</v>
      </c>
      <c r="BC3" s="171" t="str">
        <f>INFORMAR!$X$15</f>
        <v>JUN</v>
      </c>
      <c r="BD3" s="171" t="str">
        <f>INFORMAR!$Y$15</f>
        <v>JUL</v>
      </c>
      <c r="BE3" s="171" t="str">
        <f>INFORMAR!$Z$15</f>
        <v>AGO</v>
      </c>
      <c r="BF3" s="171" t="str">
        <f>INFORMAR!$AA$15</f>
        <v>SEP</v>
      </c>
      <c r="BG3" s="171" t="str">
        <f>INFORMAR!$AB$15</f>
        <v>OCT</v>
      </c>
      <c r="BH3" s="173" t="s">
        <v>3</v>
      </c>
      <c r="BI3" s="16"/>
      <c r="BJ3" s="178" t="s">
        <v>59</v>
      </c>
      <c r="BK3" s="179" t="s">
        <v>166</v>
      </c>
      <c r="BL3" s="176" t="str">
        <f>INFORMAR!$Q$15</f>
        <v>NOV</v>
      </c>
      <c r="BM3" s="176" t="str">
        <f>INFORMAR!$R$15</f>
        <v>DIC</v>
      </c>
      <c r="BN3" s="176" t="str">
        <f>INFORMAR!$S$15</f>
        <v>ENE</v>
      </c>
      <c r="BO3" s="176" t="str">
        <f>INFORMAR!$T$15</f>
        <v>FEB</v>
      </c>
      <c r="BP3" s="176" t="str">
        <f>INFORMAR!$U$15</f>
        <v>MAR</v>
      </c>
      <c r="BQ3" s="176" t="str">
        <f>INFORMAR!$V$15</f>
        <v>ABR</v>
      </c>
      <c r="BR3" s="176" t="str">
        <f>INFORMAR!$W$15</f>
        <v>MAY</v>
      </c>
      <c r="BS3" s="176" t="str">
        <f>INFORMAR!$X$15</f>
        <v>JUN</v>
      </c>
      <c r="BT3" s="176" t="str">
        <f>INFORMAR!$Y$15</f>
        <v>JUL</v>
      </c>
      <c r="BU3" s="176" t="str">
        <f>INFORMAR!$Z$15</f>
        <v>AGO</v>
      </c>
      <c r="BV3" s="176" t="str">
        <f>INFORMAR!$AA$15</f>
        <v>SEP</v>
      </c>
      <c r="BW3" s="176" t="str">
        <f>INFORMAR!$AB$15</f>
        <v>OCT</v>
      </c>
      <c r="BX3" s="176" t="s">
        <v>3</v>
      </c>
      <c r="BY3" s="180" t="s">
        <v>60</v>
      </c>
      <c r="BZ3" s="5"/>
      <c r="CA3" s="171" t="s">
        <v>2</v>
      </c>
      <c r="CB3" s="175" t="str">
        <f>+BK3</f>
        <v>Alícuota IVA</v>
      </c>
      <c r="CC3" s="176" t="str">
        <f>INFORMAR!$Q$15</f>
        <v>NOV</v>
      </c>
      <c r="CD3" s="176" t="str">
        <f>INFORMAR!$R$15</f>
        <v>DIC</v>
      </c>
      <c r="CE3" s="176" t="str">
        <f>INFORMAR!$S$15</f>
        <v>ENE</v>
      </c>
      <c r="CF3" s="176" t="str">
        <f>INFORMAR!$T$15</f>
        <v>FEB</v>
      </c>
      <c r="CG3" s="176" t="str">
        <f>INFORMAR!$U$15</f>
        <v>MAR</v>
      </c>
      <c r="CH3" s="176" t="str">
        <f>INFORMAR!$V$15</f>
        <v>ABR</v>
      </c>
      <c r="CI3" s="176" t="str">
        <f>INFORMAR!$W$15</f>
        <v>MAY</v>
      </c>
      <c r="CJ3" s="176" t="str">
        <f>INFORMAR!$X$15</f>
        <v>JUN</v>
      </c>
      <c r="CK3" s="176" t="str">
        <f>INFORMAR!$Y$15</f>
        <v>JUL</v>
      </c>
      <c r="CL3" s="176" t="str">
        <f>INFORMAR!$Z$15</f>
        <v>AGO</v>
      </c>
      <c r="CM3" s="176" t="str">
        <f>INFORMAR!$AA$15</f>
        <v>SEP</v>
      </c>
      <c r="CN3" s="176" t="str">
        <f>INFORMAR!$AB$15</f>
        <v>OCT</v>
      </c>
      <c r="CO3" s="177" t="s">
        <v>3</v>
      </c>
      <c r="CP3" s="181" t="s">
        <v>63</v>
      </c>
      <c r="CQ3" s="5"/>
      <c r="CS3" s="182" t="s">
        <v>2</v>
      </c>
      <c r="CT3" s="183"/>
      <c r="CU3" s="184" t="str">
        <f>+CB3</f>
        <v>Alícuota IVA</v>
      </c>
      <c r="CV3" s="171" t="str">
        <f>INFORMAR!B7</f>
        <v>NOV</v>
      </c>
      <c r="CW3" s="171" t="str">
        <f>INFORMAR!B8</f>
        <v>DIC</v>
      </c>
      <c r="CX3" s="171" t="str">
        <f>INFORMAR!B9</f>
        <v>ENE</v>
      </c>
      <c r="CY3" s="171" t="str">
        <f>INFORMAR!B10</f>
        <v>FEB</v>
      </c>
      <c r="CZ3" s="171" t="str">
        <f>INFORMAR!B11</f>
        <v>MAR</v>
      </c>
      <c r="DA3" s="171" t="str">
        <f>INFORMAR!B12</f>
        <v>ABR</v>
      </c>
      <c r="DB3" s="171" t="str">
        <f>INFORMAR!B13</f>
        <v>MAY</v>
      </c>
      <c r="DC3" s="171" t="str">
        <f>INFORMAR!B14</f>
        <v>JUN</v>
      </c>
      <c r="DD3" s="171" t="str">
        <f>INFORMAR!B15</f>
        <v>JUL</v>
      </c>
      <c r="DE3" s="171" t="str">
        <f>INFORMAR!B16</f>
        <v>AGO</v>
      </c>
      <c r="DF3" s="171" t="str">
        <f>INFORMAR!B17</f>
        <v>SEP</v>
      </c>
      <c r="DG3" s="171" t="str">
        <f>INFORMAR!B18</f>
        <v>OCT</v>
      </c>
      <c r="DH3" s="185" t="s">
        <v>3</v>
      </c>
      <c r="DJ3" s="186" t="s">
        <v>2</v>
      </c>
      <c r="DK3" s="187"/>
      <c r="DL3" s="188"/>
      <c r="DM3" s="174" t="str">
        <f>INFORMAR!CV3</f>
        <v>NOV</v>
      </c>
      <c r="DN3" s="174" t="str">
        <f>INFORMAR!CW3</f>
        <v>DIC</v>
      </c>
      <c r="DO3" s="174" t="str">
        <f>INFORMAR!CX3</f>
        <v>ENE</v>
      </c>
      <c r="DP3" s="174" t="str">
        <f>INFORMAR!CY3</f>
        <v>FEB</v>
      </c>
      <c r="DQ3" s="174" t="str">
        <f>INFORMAR!CZ3</f>
        <v>MAR</v>
      </c>
      <c r="DR3" s="174" t="str">
        <f>INFORMAR!DA3</f>
        <v>ABR</v>
      </c>
      <c r="DS3" s="174" t="str">
        <f>INFORMAR!DB3</f>
        <v>MAY</v>
      </c>
      <c r="DT3" s="174" t="str">
        <f>INFORMAR!DC3</f>
        <v>JUN</v>
      </c>
      <c r="DU3" s="174" t="str">
        <f>INFORMAR!DD3</f>
        <v>JUL</v>
      </c>
      <c r="DV3" s="174" t="str">
        <f>INFORMAR!DE3</f>
        <v>AGO</v>
      </c>
      <c r="DW3" s="174" t="str">
        <f>INFORMAR!DF3</f>
        <v>SEP</v>
      </c>
      <c r="DX3" s="174" t="str">
        <f>INFORMAR!DG3</f>
        <v>OCT</v>
      </c>
      <c r="DY3" s="175" t="str">
        <f>INFORMAR!DH3</f>
        <v>TOTAL</v>
      </c>
      <c r="EA3" s="71"/>
      <c r="EB3" s="189" t="str">
        <f>INFORMAR!$Q$15</f>
        <v>NOV</v>
      </c>
      <c r="EC3" s="176" t="str">
        <f>INFORMAR!$R$15</f>
        <v>DIC</v>
      </c>
      <c r="ED3" s="176" t="str">
        <f>INFORMAR!$S$15</f>
        <v>ENE</v>
      </c>
      <c r="EE3" s="176" t="str">
        <f>INFORMAR!$T$15</f>
        <v>FEB</v>
      </c>
      <c r="EF3" s="176" t="str">
        <f>INFORMAR!$U$15</f>
        <v>MAR</v>
      </c>
      <c r="EG3" s="176" t="str">
        <f>INFORMAR!$V$15</f>
        <v>ABR</v>
      </c>
      <c r="EH3" s="176" t="str">
        <f>INFORMAR!$W$15</f>
        <v>MAY</v>
      </c>
      <c r="EI3" s="176" t="str">
        <f>INFORMAR!$X$15</f>
        <v>JUN</v>
      </c>
      <c r="EJ3" s="176" t="str">
        <f>INFORMAR!$Y$15</f>
        <v>JUL</v>
      </c>
      <c r="EK3" s="176" t="str">
        <f>INFORMAR!$Z$15</f>
        <v>AGO</v>
      </c>
      <c r="EL3" s="176" t="str">
        <f>INFORMAR!$AA$15</f>
        <v>SEP</v>
      </c>
      <c r="EM3" s="176" t="str">
        <f>INFORMAR!$AB$15</f>
        <v>OCT</v>
      </c>
      <c r="EN3" s="9"/>
    </row>
    <row r="4" spans="1:144" ht="15.75">
      <c r="A4" s="1" t="s">
        <v>10</v>
      </c>
      <c r="C4" s="304" t="s">
        <v>175</v>
      </c>
      <c r="D4" s="304"/>
      <c r="E4" s="3"/>
      <c r="F4" s="3"/>
      <c r="G4" s="3"/>
      <c r="H4" s="3"/>
      <c r="I4" s="3"/>
      <c r="J4" s="3"/>
      <c r="K4" s="3"/>
      <c r="L4" s="3"/>
      <c r="M4" s="3"/>
      <c r="N4" s="3"/>
      <c r="P4" s="10" t="s">
        <v>20</v>
      </c>
      <c r="Q4" s="241">
        <v>0</v>
      </c>
      <c r="R4" s="241">
        <v>0</v>
      </c>
      <c r="S4" s="241">
        <v>0</v>
      </c>
      <c r="T4" s="241">
        <v>0</v>
      </c>
      <c r="U4" s="241">
        <v>0</v>
      </c>
      <c r="V4" s="241">
        <v>0</v>
      </c>
      <c r="W4" s="241">
        <v>0</v>
      </c>
      <c r="X4" s="241">
        <v>0</v>
      </c>
      <c r="Y4" s="241">
        <v>0</v>
      </c>
      <c r="Z4" s="241">
        <v>0</v>
      </c>
      <c r="AA4" s="241">
        <v>0</v>
      </c>
      <c r="AB4" s="241">
        <v>0</v>
      </c>
      <c r="AC4" s="89">
        <f>IF(SUM(Q4:AB4)=0,0,AVERAGEA(Q4:AB4))</f>
        <v>0</v>
      </c>
      <c r="AD4" s="16"/>
      <c r="AE4" s="7" t="s">
        <v>49</v>
      </c>
      <c r="AF4" s="243">
        <v>0</v>
      </c>
      <c r="AG4" s="243">
        <v>0</v>
      </c>
      <c r="AH4" s="243">
        <v>0</v>
      </c>
      <c r="AI4" s="243">
        <v>0</v>
      </c>
      <c r="AJ4" s="243">
        <v>0</v>
      </c>
      <c r="AK4" s="243">
        <v>0</v>
      </c>
      <c r="AL4" s="243">
        <v>0</v>
      </c>
      <c r="AM4" s="243">
        <v>0</v>
      </c>
      <c r="AN4" s="243">
        <v>0</v>
      </c>
      <c r="AO4" s="243">
        <v>0</v>
      </c>
      <c r="AP4" s="243">
        <v>0</v>
      </c>
      <c r="AQ4" s="243">
        <v>0</v>
      </c>
      <c r="AR4" s="93">
        <f>SUM(AF4:AQ4)</f>
        <v>0</v>
      </c>
      <c r="AS4" s="16"/>
      <c r="AU4" s="7" t="s">
        <v>49</v>
      </c>
      <c r="AV4" s="243">
        <v>0</v>
      </c>
      <c r="AW4" s="243">
        <v>0</v>
      </c>
      <c r="AX4" s="243">
        <v>0</v>
      </c>
      <c r="AY4" s="243">
        <v>0</v>
      </c>
      <c r="AZ4" s="243">
        <v>0</v>
      </c>
      <c r="BA4" s="243">
        <v>0</v>
      </c>
      <c r="BB4" s="243">
        <v>0</v>
      </c>
      <c r="BC4" s="243">
        <v>0</v>
      </c>
      <c r="BD4" s="243">
        <v>0</v>
      </c>
      <c r="BE4" s="243">
        <v>0</v>
      </c>
      <c r="BF4" s="243">
        <v>0</v>
      </c>
      <c r="BG4" s="243">
        <v>0</v>
      </c>
      <c r="BH4" s="93">
        <f>SUM(AV4:BG4)</f>
        <v>0</v>
      </c>
      <c r="BI4" s="16"/>
      <c r="BJ4" s="7" t="s">
        <v>180</v>
      </c>
      <c r="BK4" s="246">
        <v>0</v>
      </c>
      <c r="BL4" s="89">
        <f>INFORMAR!Q4*INFORMAR!Q5*INFORMAR!Q6*INFORMAR!Q7</f>
        <v>0</v>
      </c>
      <c r="BM4" s="89">
        <f>INFORMAR!R4*INFORMAR!R5*INFORMAR!R6*INFORMAR!R7</f>
        <v>0</v>
      </c>
      <c r="BN4" s="89">
        <f>INFORMAR!S4*INFORMAR!S5*INFORMAR!S6*INFORMAR!S7</f>
        <v>0</v>
      </c>
      <c r="BO4" s="89">
        <f>INFORMAR!T4*INFORMAR!T5*INFORMAR!T6*INFORMAR!T7</f>
        <v>0</v>
      </c>
      <c r="BP4" s="89">
        <f>INFORMAR!U4*INFORMAR!U5*INFORMAR!U6*INFORMAR!U7</f>
        <v>0</v>
      </c>
      <c r="BQ4" s="89">
        <f>INFORMAR!V4*INFORMAR!V5*INFORMAR!V6*INFORMAR!V7</f>
        <v>0</v>
      </c>
      <c r="BR4" s="89">
        <f>INFORMAR!W4*INFORMAR!W5*INFORMAR!W6*INFORMAR!W7</f>
        <v>0</v>
      </c>
      <c r="BS4" s="89">
        <f>INFORMAR!X4*INFORMAR!X5*INFORMAR!X6*INFORMAR!X7</f>
        <v>0</v>
      </c>
      <c r="BT4" s="89">
        <f>INFORMAR!Y4*INFORMAR!Y5*INFORMAR!Y6*INFORMAR!Y7</f>
        <v>0</v>
      </c>
      <c r="BU4" s="89">
        <f>INFORMAR!Z4*INFORMAR!Z5*INFORMAR!Z6*INFORMAR!Z7</f>
        <v>0</v>
      </c>
      <c r="BV4" s="89">
        <f>INFORMAR!AA4*INFORMAR!AA5*INFORMAR!AA6*INFORMAR!AA7</f>
        <v>0</v>
      </c>
      <c r="BW4" s="89">
        <f>INFORMAR!AB4*INFORMAR!AB5*INFORMAR!AB6*INFORMAR!AB7</f>
        <v>0</v>
      </c>
      <c r="BX4" s="89">
        <f aca="true" t="shared" si="0" ref="BX4:BX10">SUM(BL4:BW4)</f>
        <v>0</v>
      </c>
      <c r="BY4" s="104">
        <f aca="true" t="shared" si="1" ref="BY4:BY13">IF($BX$13=0,0,+BX4/$BX$13*100)</f>
        <v>0</v>
      </c>
      <c r="BZ4" s="5"/>
      <c r="CA4" s="7" t="s">
        <v>64</v>
      </c>
      <c r="CB4" s="265">
        <v>0</v>
      </c>
      <c r="CC4" s="89">
        <f>INFORMAR!Q16*INFORMAR!Q17*INFORMAR!Q18</f>
        <v>0</v>
      </c>
      <c r="CD4" s="89">
        <f>INFORMAR!R16*INFORMAR!R17*INFORMAR!R18</f>
        <v>0</v>
      </c>
      <c r="CE4" s="89">
        <f>INFORMAR!S16*INFORMAR!S17*INFORMAR!S18</f>
        <v>0</v>
      </c>
      <c r="CF4" s="89">
        <f>INFORMAR!T16*INFORMAR!T17*INFORMAR!T18</f>
        <v>0</v>
      </c>
      <c r="CG4" s="89">
        <f>INFORMAR!U16*INFORMAR!U17*INFORMAR!U18</f>
        <v>0</v>
      </c>
      <c r="CH4" s="89">
        <f>INFORMAR!V16*INFORMAR!V17*INFORMAR!V18</f>
        <v>0</v>
      </c>
      <c r="CI4" s="89">
        <f>INFORMAR!W16*INFORMAR!W17*INFORMAR!W18</f>
        <v>0</v>
      </c>
      <c r="CJ4" s="89">
        <f>INFORMAR!X16*INFORMAR!X17*INFORMAR!X18</f>
        <v>0</v>
      </c>
      <c r="CK4" s="89">
        <f>INFORMAR!Y16*INFORMAR!Y17*INFORMAR!Y18</f>
        <v>0</v>
      </c>
      <c r="CL4" s="89">
        <f>INFORMAR!Z16*INFORMAR!Z17*INFORMAR!Z18</f>
        <v>0</v>
      </c>
      <c r="CM4" s="89">
        <f>INFORMAR!AA16*INFORMAR!AA17*INFORMAR!AA18</f>
        <v>0</v>
      </c>
      <c r="CN4" s="89">
        <f>INFORMAR!AB16*INFORMAR!AB17*INFORMAR!AB18</f>
        <v>0</v>
      </c>
      <c r="CO4" s="89">
        <f aca="true" t="shared" si="2" ref="CO4:CO45">SUM(CC4:CN4)</f>
        <v>0</v>
      </c>
      <c r="CP4" s="226">
        <f aca="true" t="shared" si="3" ref="CP4:CP45">IF($CO$45=0,0,+CO4/$CO$45*100)</f>
        <v>0</v>
      </c>
      <c r="CQ4" s="5"/>
      <c r="CS4" s="78" t="s">
        <v>5</v>
      </c>
      <c r="CT4" s="77"/>
      <c r="CU4" s="52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2"/>
      <c r="DH4" s="54"/>
      <c r="DJ4" s="193" t="s">
        <v>178</v>
      </c>
      <c r="DK4" s="194"/>
      <c r="DL4" s="195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14"/>
      <c r="DY4" s="55"/>
      <c r="EA4" s="72" t="s">
        <v>170</v>
      </c>
      <c r="EB4" s="101">
        <f aca="true" t="shared" si="4" ref="EB4:EM4">SUMPRODUCT($BK4:$BK12,BL4:BL12)</f>
        <v>0</v>
      </c>
      <c r="EC4" s="89">
        <f t="shared" si="4"/>
        <v>0</v>
      </c>
      <c r="ED4" s="89">
        <f t="shared" si="4"/>
        <v>0</v>
      </c>
      <c r="EE4" s="89">
        <f t="shared" si="4"/>
        <v>0</v>
      </c>
      <c r="EF4" s="89">
        <f t="shared" si="4"/>
        <v>0</v>
      </c>
      <c r="EG4" s="89">
        <f t="shared" si="4"/>
        <v>0</v>
      </c>
      <c r="EH4" s="89">
        <f t="shared" si="4"/>
        <v>0</v>
      </c>
      <c r="EI4" s="89">
        <f t="shared" si="4"/>
        <v>0</v>
      </c>
      <c r="EJ4" s="89">
        <f t="shared" si="4"/>
        <v>0</v>
      </c>
      <c r="EK4" s="89">
        <f t="shared" si="4"/>
        <v>0</v>
      </c>
      <c r="EL4" s="89">
        <f t="shared" si="4"/>
        <v>0</v>
      </c>
      <c r="EM4" s="89">
        <f t="shared" si="4"/>
        <v>0</v>
      </c>
      <c r="EN4" s="9"/>
    </row>
    <row r="5" spans="5:144" ht="15.75" thickBot="1">
      <c r="E5" s="4" t="s">
        <v>184</v>
      </c>
      <c r="F5" s="3"/>
      <c r="G5" s="3"/>
      <c r="H5" s="3"/>
      <c r="I5" s="3"/>
      <c r="J5" s="3"/>
      <c r="K5" s="3"/>
      <c r="L5" s="3"/>
      <c r="M5" s="3"/>
      <c r="N5" s="3"/>
      <c r="P5" s="10" t="s">
        <v>22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 s="90">
        <f>IF(SUM(Q5:AB5)=0,0,AVERAGEA(Q5:AB5))</f>
        <v>0</v>
      </c>
      <c r="AD5" s="16"/>
      <c r="AE5" s="30" t="s">
        <v>50</v>
      </c>
      <c r="AF5" s="244">
        <v>0</v>
      </c>
      <c r="AG5" s="244">
        <v>0</v>
      </c>
      <c r="AH5" s="244">
        <v>0</v>
      </c>
      <c r="AI5" s="244">
        <v>0</v>
      </c>
      <c r="AJ5" s="244">
        <v>0</v>
      </c>
      <c r="AK5" s="244">
        <v>0</v>
      </c>
      <c r="AL5" s="244">
        <v>0</v>
      </c>
      <c r="AM5" s="244">
        <v>0</v>
      </c>
      <c r="AN5" s="244">
        <v>0</v>
      </c>
      <c r="AO5" s="244">
        <v>0</v>
      </c>
      <c r="AP5" s="244">
        <v>0</v>
      </c>
      <c r="AQ5" s="244">
        <v>0</v>
      </c>
      <c r="AR5" s="88">
        <f>SUM(AF5:AQ5)</f>
        <v>0</v>
      </c>
      <c r="AS5" s="16"/>
      <c r="AU5" s="30" t="s">
        <v>55</v>
      </c>
      <c r="AV5" s="244">
        <v>0</v>
      </c>
      <c r="AW5" s="244">
        <v>0</v>
      </c>
      <c r="AX5" s="244">
        <v>0</v>
      </c>
      <c r="AY5" s="244">
        <v>0</v>
      </c>
      <c r="AZ5" s="244">
        <v>0</v>
      </c>
      <c r="BA5" s="244">
        <v>0</v>
      </c>
      <c r="BB5" s="244">
        <v>0</v>
      </c>
      <c r="BC5" s="244">
        <v>0</v>
      </c>
      <c r="BD5" s="244">
        <v>0</v>
      </c>
      <c r="BE5" s="244">
        <v>0</v>
      </c>
      <c r="BF5" s="244">
        <v>0</v>
      </c>
      <c r="BG5" s="244">
        <v>0</v>
      </c>
      <c r="BH5" s="88">
        <f>SUM(AV5:BG5)</f>
        <v>0</v>
      </c>
      <c r="BI5" s="16"/>
      <c r="BJ5" s="30" t="s">
        <v>181</v>
      </c>
      <c r="BK5" s="247">
        <v>0</v>
      </c>
      <c r="BL5" s="97">
        <f>INFORMAR!Q9*INFORMAR!Q10*INFORMAR!Q11</f>
        <v>0</v>
      </c>
      <c r="BM5" s="97">
        <f>INFORMAR!R9*INFORMAR!R10*INFORMAR!R11</f>
        <v>0</v>
      </c>
      <c r="BN5" s="97">
        <f>INFORMAR!S9*INFORMAR!S10*INFORMAR!S11</f>
        <v>0</v>
      </c>
      <c r="BO5" s="97">
        <f>INFORMAR!T9*INFORMAR!T10*INFORMAR!T11</f>
        <v>0</v>
      </c>
      <c r="BP5" s="97">
        <f>INFORMAR!U9*INFORMAR!U10*INFORMAR!U11</f>
        <v>0</v>
      </c>
      <c r="BQ5" s="97">
        <f>INFORMAR!V9*INFORMAR!V10*INFORMAR!V11</f>
        <v>0</v>
      </c>
      <c r="BR5" s="97">
        <f>INFORMAR!W9*INFORMAR!W10*INFORMAR!W11</f>
        <v>0</v>
      </c>
      <c r="BS5" s="97">
        <f>INFORMAR!X9*INFORMAR!X10*INFORMAR!X11</f>
        <v>0</v>
      </c>
      <c r="BT5" s="97">
        <f>INFORMAR!Y9*INFORMAR!Y10*INFORMAR!Y11</f>
        <v>0</v>
      </c>
      <c r="BU5" s="97">
        <f>INFORMAR!Z9*INFORMAR!Z10*INFORMAR!Z11</f>
        <v>0</v>
      </c>
      <c r="BV5" s="97">
        <f>INFORMAR!AA9*INFORMAR!AA10*INFORMAR!AA11</f>
        <v>0</v>
      </c>
      <c r="BW5" s="97">
        <f>INFORMAR!AB9*INFORMAR!AB10*INFORMAR!AB11</f>
        <v>0</v>
      </c>
      <c r="BX5" s="97">
        <f t="shared" si="0"/>
        <v>0</v>
      </c>
      <c r="BY5" s="105">
        <f t="shared" si="1"/>
        <v>0</v>
      </c>
      <c r="BZ5" s="5"/>
      <c r="CA5" s="30" t="s">
        <v>65</v>
      </c>
      <c r="CB5" s="265">
        <v>0</v>
      </c>
      <c r="CC5" s="266">
        <v>0</v>
      </c>
      <c r="CD5" s="266">
        <v>0</v>
      </c>
      <c r="CE5" s="266">
        <v>0</v>
      </c>
      <c r="CF5" s="266">
        <v>0</v>
      </c>
      <c r="CG5" s="266">
        <v>0</v>
      </c>
      <c r="CH5" s="266">
        <v>0</v>
      </c>
      <c r="CI5" s="266">
        <v>0</v>
      </c>
      <c r="CJ5" s="266">
        <v>0</v>
      </c>
      <c r="CK5" s="266">
        <v>0</v>
      </c>
      <c r="CL5" s="266">
        <v>0</v>
      </c>
      <c r="CM5" s="266">
        <v>0</v>
      </c>
      <c r="CN5" s="266">
        <v>0</v>
      </c>
      <c r="CO5" s="97">
        <f t="shared" si="2"/>
        <v>0</v>
      </c>
      <c r="CP5" s="227">
        <f t="shared" si="3"/>
        <v>0</v>
      </c>
      <c r="CQ5" s="5"/>
      <c r="CS5" s="19" t="s">
        <v>11</v>
      </c>
      <c r="CT5" s="15"/>
      <c r="CU5" s="238">
        <v>0</v>
      </c>
      <c r="CV5" s="53">
        <v>0</v>
      </c>
      <c r="CW5" s="53">
        <v>0</v>
      </c>
      <c r="CX5" s="53">
        <v>0</v>
      </c>
      <c r="CY5" s="53">
        <v>0</v>
      </c>
      <c r="CZ5" s="53">
        <v>0</v>
      </c>
      <c r="DA5" s="53">
        <v>0</v>
      </c>
      <c r="DB5" s="53">
        <v>0</v>
      </c>
      <c r="DC5" s="53">
        <v>0</v>
      </c>
      <c r="DD5" s="53">
        <v>0</v>
      </c>
      <c r="DE5" s="53">
        <v>0</v>
      </c>
      <c r="DF5" s="53">
        <v>0</v>
      </c>
      <c r="DG5" s="53">
        <v>0</v>
      </c>
      <c r="DH5" s="55">
        <f>SUM(CV5:DG5)</f>
        <v>0</v>
      </c>
      <c r="DJ5" s="268" t="s">
        <v>175</v>
      </c>
      <c r="DK5" s="15"/>
      <c r="DL5" s="269"/>
      <c r="DM5" s="53">
        <v>0</v>
      </c>
      <c r="DN5" s="53">
        <v>0</v>
      </c>
      <c r="DO5" s="53">
        <v>0</v>
      </c>
      <c r="DP5" s="53">
        <v>0</v>
      </c>
      <c r="DQ5" s="53">
        <v>0</v>
      </c>
      <c r="DR5" s="53">
        <v>0</v>
      </c>
      <c r="DS5" s="53">
        <v>0</v>
      </c>
      <c r="DT5" s="53">
        <v>0</v>
      </c>
      <c r="DU5" s="53">
        <v>0</v>
      </c>
      <c r="DV5" s="53">
        <v>0</v>
      </c>
      <c r="DW5" s="53">
        <v>0</v>
      </c>
      <c r="DX5" s="53">
        <v>0</v>
      </c>
      <c r="DY5" s="55">
        <f>SUM(DM5:DX5)</f>
        <v>0</v>
      </c>
      <c r="EA5" s="42"/>
      <c r="EB5" s="111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"/>
    </row>
    <row r="6" spans="1:144" ht="16.5" thickBot="1" thickTop="1">
      <c r="A6" s="4" t="s">
        <v>183</v>
      </c>
      <c r="B6" s="3"/>
      <c r="C6" s="3"/>
      <c r="D6" s="3"/>
      <c r="E6" s="150" t="s">
        <v>6</v>
      </c>
      <c r="F6" s="151" t="s">
        <v>7</v>
      </c>
      <c r="G6" s="218" t="s">
        <v>8</v>
      </c>
      <c r="H6" s="13"/>
      <c r="I6" s="3"/>
      <c r="J6" s="3"/>
      <c r="K6" s="3"/>
      <c r="L6" s="3"/>
      <c r="M6" s="3"/>
      <c r="N6" s="3"/>
      <c r="P6" s="10" t="s">
        <v>25</v>
      </c>
      <c r="Q6" s="242">
        <v>0</v>
      </c>
      <c r="R6" s="242">
        <v>0</v>
      </c>
      <c r="S6" s="242">
        <v>0</v>
      </c>
      <c r="T6" s="242">
        <v>0</v>
      </c>
      <c r="U6" s="242">
        <v>0</v>
      </c>
      <c r="V6" s="242">
        <v>0</v>
      </c>
      <c r="W6" s="242">
        <v>0</v>
      </c>
      <c r="X6" s="242">
        <v>0</v>
      </c>
      <c r="Y6" s="242">
        <v>0</v>
      </c>
      <c r="Z6" s="242">
        <v>0</v>
      </c>
      <c r="AA6" s="242">
        <v>0</v>
      </c>
      <c r="AB6" s="242">
        <v>0</v>
      </c>
      <c r="AC6" s="91">
        <f>IF(SUM(Q6:AB6)=0,0,AVERAGEA(Q6:AB6))</f>
        <v>0</v>
      </c>
      <c r="AD6" s="16"/>
      <c r="AE6" s="30" t="s">
        <v>51</v>
      </c>
      <c r="AF6" s="244">
        <v>0</v>
      </c>
      <c r="AG6" s="244">
        <v>0</v>
      </c>
      <c r="AH6" s="244">
        <v>0</v>
      </c>
      <c r="AI6" s="244">
        <v>0</v>
      </c>
      <c r="AJ6" s="244">
        <v>0</v>
      </c>
      <c r="AK6" s="244">
        <v>0</v>
      </c>
      <c r="AL6" s="244">
        <v>0</v>
      </c>
      <c r="AM6" s="244">
        <v>0</v>
      </c>
      <c r="AN6" s="244">
        <v>0</v>
      </c>
      <c r="AO6" s="244">
        <v>0</v>
      </c>
      <c r="AP6" s="244">
        <v>0</v>
      </c>
      <c r="AQ6" s="244">
        <v>0</v>
      </c>
      <c r="AR6" s="88">
        <f>SUM(AF6:AQ6)</f>
        <v>0</v>
      </c>
      <c r="AS6" s="16"/>
      <c r="AU6" s="30" t="s">
        <v>56</v>
      </c>
      <c r="AV6" s="244">
        <v>0</v>
      </c>
      <c r="AW6" s="244">
        <v>0</v>
      </c>
      <c r="AX6" s="244">
        <v>0</v>
      </c>
      <c r="AY6" s="244">
        <v>0</v>
      </c>
      <c r="AZ6" s="244">
        <v>0</v>
      </c>
      <c r="BA6" s="244">
        <v>0</v>
      </c>
      <c r="BB6" s="244">
        <v>0</v>
      </c>
      <c r="BC6" s="244">
        <v>0</v>
      </c>
      <c r="BD6" s="244">
        <v>0</v>
      </c>
      <c r="BE6" s="244">
        <v>0</v>
      </c>
      <c r="BF6" s="244">
        <v>0</v>
      </c>
      <c r="BG6" s="244">
        <v>0</v>
      </c>
      <c r="BH6" s="88">
        <f>SUM(AV6:BG6)</f>
        <v>0</v>
      </c>
      <c r="BI6" s="16"/>
      <c r="BJ6" s="20" t="str">
        <f>INFORMAR!$F$7</f>
        <v>XXXXXXXXX</v>
      </c>
      <c r="BK6" s="247">
        <v>0</v>
      </c>
      <c r="BL6" s="53">
        <v>0</v>
      </c>
      <c r="BM6" s="53">
        <v>0</v>
      </c>
      <c r="BN6" s="53">
        <v>0</v>
      </c>
      <c r="BO6" s="53">
        <v>0</v>
      </c>
      <c r="BP6" s="53">
        <v>0</v>
      </c>
      <c r="BQ6" s="53">
        <v>0</v>
      </c>
      <c r="BR6" s="53">
        <v>0</v>
      </c>
      <c r="BS6" s="53">
        <v>0</v>
      </c>
      <c r="BT6" s="53">
        <v>0</v>
      </c>
      <c r="BU6" s="53">
        <v>0</v>
      </c>
      <c r="BV6" s="53">
        <v>0</v>
      </c>
      <c r="BW6" s="53">
        <v>0</v>
      </c>
      <c r="BX6" s="97">
        <f t="shared" si="0"/>
        <v>0</v>
      </c>
      <c r="BY6" s="105">
        <f t="shared" si="1"/>
        <v>0</v>
      </c>
      <c r="BZ6" s="5"/>
      <c r="CA6" s="30" t="s">
        <v>66</v>
      </c>
      <c r="CB6" s="265">
        <v>0</v>
      </c>
      <c r="CC6" s="266">
        <v>0</v>
      </c>
      <c r="CD6" s="266">
        <v>0</v>
      </c>
      <c r="CE6" s="266">
        <v>0</v>
      </c>
      <c r="CF6" s="266">
        <v>0</v>
      </c>
      <c r="CG6" s="266">
        <v>0</v>
      </c>
      <c r="CH6" s="266">
        <v>0</v>
      </c>
      <c r="CI6" s="266">
        <v>0</v>
      </c>
      <c r="CJ6" s="266">
        <v>0</v>
      </c>
      <c r="CK6" s="266">
        <v>0</v>
      </c>
      <c r="CL6" s="266">
        <v>0</v>
      </c>
      <c r="CM6" s="266">
        <v>0</v>
      </c>
      <c r="CN6" s="266">
        <v>0</v>
      </c>
      <c r="CO6" s="97">
        <f t="shared" si="2"/>
        <v>0</v>
      </c>
      <c r="CP6" s="227">
        <f t="shared" si="3"/>
        <v>0</v>
      </c>
      <c r="CQ6" s="5"/>
      <c r="CS6" s="19" t="s">
        <v>14</v>
      </c>
      <c r="CT6" s="15"/>
      <c r="CU6" s="238">
        <v>0</v>
      </c>
      <c r="CV6" s="53">
        <v>0</v>
      </c>
      <c r="CW6" s="53">
        <v>0</v>
      </c>
      <c r="CX6" s="53">
        <v>0</v>
      </c>
      <c r="CY6" s="53">
        <v>0</v>
      </c>
      <c r="CZ6" s="53">
        <v>0</v>
      </c>
      <c r="DA6" s="53">
        <v>0</v>
      </c>
      <c r="DB6" s="53">
        <v>0</v>
      </c>
      <c r="DC6" s="53">
        <v>0</v>
      </c>
      <c r="DD6" s="53">
        <v>0</v>
      </c>
      <c r="DE6" s="53">
        <v>0</v>
      </c>
      <c r="DF6" s="53">
        <v>0</v>
      </c>
      <c r="DG6" s="53">
        <v>0</v>
      </c>
      <c r="DH6" s="55">
        <f aca="true" t="shared" si="5" ref="DH6:DH30">SUM(CV6:DG6)</f>
        <v>0</v>
      </c>
      <c r="DJ6" s="268" t="s">
        <v>175</v>
      </c>
      <c r="DK6" s="15"/>
      <c r="DL6" s="269"/>
      <c r="DM6" s="53">
        <v>0</v>
      </c>
      <c r="DN6" s="53">
        <v>0</v>
      </c>
      <c r="DO6" s="53">
        <v>0</v>
      </c>
      <c r="DP6" s="53">
        <v>0</v>
      </c>
      <c r="DQ6" s="53">
        <v>0</v>
      </c>
      <c r="DR6" s="53">
        <v>0</v>
      </c>
      <c r="DS6" s="53">
        <v>0</v>
      </c>
      <c r="DT6" s="53">
        <v>0</v>
      </c>
      <c r="DU6" s="53">
        <v>0</v>
      </c>
      <c r="DV6" s="53">
        <v>0</v>
      </c>
      <c r="DW6" s="53">
        <v>0</v>
      </c>
      <c r="DX6" s="53">
        <v>0</v>
      </c>
      <c r="DY6" s="55">
        <f aca="true" t="shared" si="6" ref="DY6:DY12">SUM(DM6:DX6)</f>
        <v>0</v>
      </c>
      <c r="EA6" s="72" t="s">
        <v>169</v>
      </c>
      <c r="EB6" s="111">
        <f aca="true" t="shared" si="7" ref="EB6:EM6">+CC48+CV34+DM29</f>
        <v>0</v>
      </c>
      <c r="EC6" s="97">
        <f t="shared" si="7"/>
        <v>0</v>
      </c>
      <c r="ED6" s="97">
        <f t="shared" si="7"/>
        <v>0</v>
      </c>
      <c r="EE6" s="97">
        <f t="shared" si="7"/>
        <v>0</v>
      </c>
      <c r="EF6" s="97">
        <f t="shared" si="7"/>
        <v>0</v>
      </c>
      <c r="EG6" s="97">
        <f t="shared" si="7"/>
        <v>0</v>
      </c>
      <c r="EH6" s="97">
        <f t="shared" si="7"/>
        <v>0</v>
      </c>
      <c r="EI6" s="97">
        <f t="shared" si="7"/>
        <v>0</v>
      </c>
      <c r="EJ6" s="97">
        <f t="shared" si="7"/>
        <v>0</v>
      </c>
      <c r="EK6" s="97">
        <f t="shared" si="7"/>
        <v>0</v>
      </c>
      <c r="EL6" s="97">
        <f t="shared" si="7"/>
        <v>0</v>
      </c>
      <c r="EM6" s="97">
        <f t="shared" si="7"/>
        <v>0</v>
      </c>
      <c r="EN6" s="9"/>
    </row>
    <row r="7" spans="1:144" ht="15.75" thickTop="1">
      <c r="A7" s="17">
        <v>1</v>
      </c>
      <c r="B7" s="157" t="s">
        <v>9</v>
      </c>
      <c r="C7" s="13"/>
      <c r="D7" s="3"/>
      <c r="E7" s="18">
        <v>1</v>
      </c>
      <c r="F7" s="217" t="s">
        <v>186</v>
      </c>
      <c r="G7" s="219">
        <v>0</v>
      </c>
      <c r="H7" s="13"/>
      <c r="I7" s="3"/>
      <c r="J7" s="3"/>
      <c r="K7" s="3"/>
      <c r="L7" s="3"/>
      <c r="M7" s="3"/>
      <c r="N7" s="3"/>
      <c r="P7" s="10" t="s">
        <v>27</v>
      </c>
      <c r="Q7" s="45">
        <f>INFORMAR!B36</f>
        <v>30</v>
      </c>
      <c r="R7" s="45">
        <f>INFORMAR!C36</f>
        <v>31</v>
      </c>
      <c r="S7" s="45">
        <f>INFORMAR!D36</f>
        <v>31</v>
      </c>
      <c r="T7" s="45">
        <f>INFORMAR!E36</f>
        <v>28</v>
      </c>
      <c r="U7" s="45">
        <f>INFORMAR!F36</f>
        <v>31</v>
      </c>
      <c r="V7" s="45">
        <f>INFORMAR!G36</f>
        <v>30</v>
      </c>
      <c r="W7" s="45">
        <f>INFORMAR!H36</f>
        <v>31</v>
      </c>
      <c r="X7" s="45">
        <f>INFORMAR!I36</f>
        <v>30</v>
      </c>
      <c r="Y7" s="45">
        <f>INFORMAR!J36</f>
        <v>31</v>
      </c>
      <c r="Z7" s="45">
        <f>INFORMAR!K36</f>
        <v>31</v>
      </c>
      <c r="AA7" s="45">
        <f>INFORMAR!L36</f>
        <v>30</v>
      </c>
      <c r="AB7" s="45">
        <f>INFORMAR!M36</f>
        <v>31</v>
      </c>
      <c r="AC7" s="88"/>
      <c r="AD7" s="16"/>
      <c r="AE7" s="30" t="s">
        <v>52</v>
      </c>
      <c r="AF7" s="245">
        <v>0</v>
      </c>
      <c r="AG7" s="245">
        <v>0</v>
      </c>
      <c r="AH7" s="245">
        <v>0</v>
      </c>
      <c r="AI7" s="245">
        <v>0</v>
      </c>
      <c r="AJ7" s="245">
        <v>0</v>
      </c>
      <c r="AK7" s="245">
        <v>0</v>
      </c>
      <c r="AL7" s="245">
        <v>0</v>
      </c>
      <c r="AM7" s="245">
        <v>0</v>
      </c>
      <c r="AN7" s="245">
        <v>0</v>
      </c>
      <c r="AO7" s="245">
        <v>0</v>
      </c>
      <c r="AP7" s="245">
        <v>0</v>
      </c>
      <c r="AQ7" s="245">
        <v>0</v>
      </c>
      <c r="AR7" s="88">
        <f>SUM(AF7:AQ7)</f>
        <v>0</v>
      </c>
      <c r="AS7" s="16"/>
      <c r="AU7" s="30" t="s">
        <v>51</v>
      </c>
      <c r="AV7" s="245">
        <v>0</v>
      </c>
      <c r="AW7" s="245">
        <v>0</v>
      </c>
      <c r="AX7" s="245">
        <v>0</v>
      </c>
      <c r="AY7" s="245">
        <v>0</v>
      </c>
      <c r="AZ7" s="245">
        <v>0</v>
      </c>
      <c r="BA7" s="245">
        <v>0</v>
      </c>
      <c r="BB7" s="245">
        <v>0</v>
      </c>
      <c r="BC7" s="245">
        <v>0</v>
      </c>
      <c r="BD7" s="245">
        <v>0</v>
      </c>
      <c r="BE7" s="245">
        <v>0</v>
      </c>
      <c r="BF7" s="245">
        <v>0</v>
      </c>
      <c r="BG7" s="245">
        <v>0</v>
      </c>
      <c r="BH7" s="88">
        <f>SUM(AV7:BG7)</f>
        <v>0</v>
      </c>
      <c r="BI7" s="16"/>
      <c r="BJ7" s="20" t="str">
        <f>INFORMAR!$F$8</f>
        <v>XXXXXXXXX</v>
      </c>
      <c r="BK7" s="247">
        <v>0</v>
      </c>
      <c r="BL7" s="53">
        <v>0</v>
      </c>
      <c r="BM7" s="53">
        <v>0</v>
      </c>
      <c r="BN7" s="53">
        <v>0</v>
      </c>
      <c r="BO7" s="53">
        <v>0</v>
      </c>
      <c r="BP7" s="53">
        <v>0</v>
      </c>
      <c r="BQ7" s="53">
        <v>0</v>
      </c>
      <c r="BR7" s="53">
        <v>0</v>
      </c>
      <c r="BS7" s="53">
        <v>0</v>
      </c>
      <c r="BT7" s="53">
        <v>0</v>
      </c>
      <c r="BU7" s="53">
        <v>0</v>
      </c>
      <c r="BV7" s="53">
        <v>0</v>
      </c>
      <c r="BW7" s="53">
        <v>0</v>
      </c>
      <c r="BX7" s="97">
        <f t="shared" si="0"/>
        <v>0</v>
      </c>
      <c r="BY7" s="105">
        <f t="shared" si="1"/>
        <v>0</v>
      </c>
      <c r="BZ7" s="5"/>
      <c r="CA7" s="20" t="str">
        <f>INFORMAR!F15</f>
        <v>XXXXXXXXX</v>
      </c>
      <c r="CB7" s="265">
        <v>0</v>
      </c>
      <c r="CC7" s="97">
        <f>INFORMAR!AV8</f>
        <v>0</v>
      </c>
      <c r="CD7" s="97">
        <f>INFORMAR!AW8</f>
        <v>0</v>
      </c>
      <c r="CE7" s="97">
        <f>INFORMAR!AX8</f>
        <v>0</v>
      </c>
      <c r="CF7" s="97">
        <f>INFORMAR!AY8</f>
        <v>0</v>
      </c>
      <c r="CG7" s="97">
        <f>INFORMAR!AZ8</f>
        <v>0</v>
      </c>
      <c r="CH7" s="97">
        <f>INFORMAR!BA8</f>
        <v>0</v>
      </c>
      <c r="CI7" s="97">
        <f>INFORMAR!BB8</f>
        <v>0</v>
      </c>
      <c r="CJ7" s="97">
        <f>INFORMAR!BC8</f>
        <v>0</v>
      </c>
      <c r="CK7" s="97">
        <f>INFORMAR!BD8</f>
        <v>0</v>
      </c>
      <c r="CL7" s="97">
        <f>INFORMAR!BE8</f>
        <v>0</v>
      </c>
      <c r="CM7" s="97">
        <f>INFORMAR!BF8</f>
        <v>0</v>
      </c>
      <c r="CN7" s="97">
        <f>INFORMAR!BG8</f>
        <v>0</v>
      </c>
      <c r="CO7" s="97">
        <f t="shared" si="2"/>
        <v>0</v>
      </c>
      <c r="CP7" s="227">
        <f t="shared" si="3"/>
        <v>0</v>
      </c>
      <c r="CQ7" s="5"/>
      <c r="CS7" s="19" t="s">
        <v>18</v>
      </c>
      <c r="CT7" s="15"/>
      <c r="CU7" s="238">
        <v>0</v>
      </c>
      <c r="CV7" s="53">
        <v>0</v>
      </c>
      <c r="CW7" s="53">
        <v>0</v>
      </c>
      <c r="CX7" s="53">
        <v>0</v>
      </c>
      <c r="CY7" s="53">
        <v>0</v>
      </c>
      <c r="CZ7" s="53">
        <v>0</v>
      </c>
      <c r="DA7" s="53">
        <v>0</v>
      </c>
      <c r="DB7" s="53">
        <v>0</v>
      </c>
      <c r="DC7" s="53">
        <v>0</v>
      </c>
      <c r="DD7" s="53">
        <v>0</v>
      </c>
      <c r="DE7" s="53">
        <v>0</v>
      </c>
      <c r="DF7" s="53">
        <v>0</v>
      </c>
      <c r="DG7" s="53">
        <v>0</v>
      </c>
      <c r="DH7" s="55">
        <f t="shared" si="5"/>
        <v>0</v>
      </c>
      <c r="DJ7" s="268" t="s">
        <v>175</v>
      </c>
      <c r="DK7" s="15"/>
      <c r="DL7" s="269"/>
      <c r="DM7" s="53">
        <v>0</v>
      </c>
      <c r="DN7" s="53">
        <v>0</v>
      </c>
      <c r="DO7" s="53">
        <v>0</v>
      </c>
      <c r="DP7" s="53">
        <v>0</v>
      </c>
      <c r="DQ7" s="53">
        <v>0</v>
      </c>
      <c r="DR7" s="53">
        <v>0</v>
      </c>
      <c r="DS7" s="53">
        <v>0</v>
      </c>
      <c r="DT7" s="53">
        <v>0</v>
      </c>
      <c r="DU7" s="53">
        <v>0</v>
      </c>
      <c r="DV7" s="53">
        <v>0</v>
      </c>
      <c r="DW7" s="53">
        <v>0</v>
      </c>
      <c r="DX7" s="53">
        <v>0</v>
      </c>
      <c r="DY7" s="55">
        <f t="shared" si="6"/>
        <v>0</v>
      </c>
      <c r="EA7" s="72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</row>
    <row r="8" spans="1:144" ht="15">
      <c r="A8" s="21">
        <v>2</v>
      </c>
      <c r="B8" s="158" t="s">
        <v>12</v>
      </c>
      <c r="C8" s="13"/>
      <c r="D8" s="3"/>
      <c r="E8" s="21">
        <v>2</v>
      </c>
      <c r="F8" s="217" t="s">
        <v>186</v>
      </c>
      <c r="G8" s="220">
        <v>0</v>
      </c>
      <c r="H8" s="13"/>
      <c r="I8" s="3"/>
      <c r="J8" s="3"/>
      <c r="K8" s="3"/>
      <c r="L8" s="3"/>
      <c r="M8" s="3"/>
      <c r="N8" s="3"/>
      <c r="P8" s="153" t="s">
        <v>190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92" t="s">
        <v>3</v>
      </c>
      <c r="AD8" s="3"/>
      <c r="AE8" s="253" t="s">
        <v>168</v>
      </c>
      <c r="AF8" s="88">
        <f aca="true" t="shared" si="8" ref="AF8:AQ8">SUM(AF4:AF7)</f>
        <v>0</v>
      </c>
      <c r="AG8" s="88">
        <f t="shared" si="8"/>
        <v>0</v>
      </c>
      <c r="AH8" s="88">
        <f t="shared" si="8"/>
        <v>0</v>
      </c>
      <c r="AI8" s="88">
        <f t="shared" si="8"/>
        <v>0</v>
      </c>
      <c r="AJ8" s="88">
        <f t="shared" si="8"/>
        <v>0</v>
      </c>
      <c r="AK8" s="88">
        <f t="shared" si="8"/>
        <v>0</v>
      </c>
      <c r="AL8" s="88">
        <f t="shared" si="8"/>
        <v>0</v>
      </c>
      <c r="AM8" s="88">
        <f t="shared" si="8"/>
        <v>0</v>
      </c>
      <c r="AN8" s="88">
        <f t="shared" si="8"/>
        <v>0</v>
      </c>
      <c r="AO8" s="88">
        <f t="shared" si="8"/>
        <v>0</v>
      </c>
      <c r="AP8" s="88">
        <f t="shared" si="8"/>
        <v>0</v>
      </c>
      <c r="AQ8" s="88">
        <f t="shared" si="8"/>
        <v>0</v>
      </c>
      <c r="AR8" s="96">
        <f>SUM(AF8:AQ8)</f>
        <v>0</v>
      </c>
      <c r="AS8" s="16"/>
      <c r="AU8" s="254" t="s">
        <v>168</v>
      </c>
      <c r="AV8" s="88">
        <f aca="true" t="shared" si="9" ref="AV8:BG8">SUM(AV4:AV7)</f>
        <v>0</v>
      </c>
      <c r="AW8" s="88">
        <f t="shared" si="9"/>
        <v>0</v>
      </c>
      <c r="AX8" s="88">
        <f t="shared" si="9"/>
        <v>0</v>
      </c>
      <c r="AY8" s="88">
        <f t="shared" si="9"/>
        <v>0</v>
      </c>
      <c r="AZ8" s="88">
        <f t="shared" si="9"/>
        <v>0</v>
      </c>
      <c r="BA8" s="88">
        <f t="shared" si="9"/>
        <v>0</v>
      </c>
      <c r="BB8" s="88">
        <f t="shared" si="9"/>
        <v>0</v>
      </c>
      <c r="BC8" s="88">
        <f t="shared" si="9"/>
        <v>0</v>
      </c>
      <c r="BD8" s="88">
        <f t="shared" si="9"/>
        <v>0</v>
      </c>
      <c r="BE8" s="88">
        <f t="shared" si="9"/>
        <v>0</v>
      </c>
      <c r="BF8" s="88">
        <f t="shared" si="9"/>
        <v>0</v>
      </c>
      <c r="BG8" s="88">
        <f t="shared" si="9"/>
        <v>0</v>
      </c>
      <c r="BH8" s="96">
        <f>SUM(AV8:BG8)</f>
        <v>0</v>
      </c>
      <c r="BI8" s="3"/>
      <c r="BJ8" s="20" t="str">
        <f>INFORMAR!$F$9</f>
        <v>XXXXXXXXX</v>
      </c>
      <c r="BK8" s="247">
        <v>0</v>
      </c>
      <c r="BL8" s="53">
        <v>0</v>
      </c>
      <c r="BM8" s="53">
        <v>0</v>
      </c>
      <c r="BN8" s="53">
        <v>0</v>
      </c>
      <c r="BO8" s="53">
        <v>0</v>
      </c>
      <c r="BP8" s="53">
        <v>0</v>
      </c>
      <c r="BQ8" s="53">
        <v>0</v>
      </c>
      <c r="BR8" s="53">
        <v>0</v>
      </c>
      <c r="BS8" s="53">
        <v>0</v>
      </c>
      <c r="BT8" s="53">
        <v>0</v>
      </c>
      <c r="BU8" s="53">
        <v>0</v>
      </c>
      <c r="BV8" s="53">
        <v>0</v>
      </c>
      <c r="BW8" s="53">
        <v>0</v>
      </c>
      <c r="BX8" s="97">
        <f t="shared" si="0"/>
        <v>0</v>
      </c>
      <c r="BY8" s="105">
        <f t="shared" si="1"/>
        <v>0</v>
      </c>
      <c r="BZ8" s="5"/>
      <c r="CA8" s="20" t="str">
        <f>INFORMAR!F16</f>
        <v>XXXXXXXXX</v>
      </c>
      <c r="CB8" s="265">
        <v>0</v>
      </c>
      <c r="CC8" s="97">
        <f>INFORMAR!AV16</f>
        <v>0</v>
      </c>
      <c r="CD8" s="97">
        <f>INFORMAR!AW16</f>
        <v>0</v>
      </c>
      <c r="CE8" s="97">
        <f>INFORMAR!AX16</f>
        <v>0</v>
      </c>
      <c r="CF8" s="97">
        <f>INFORMAR!AY16</f>
        <v>0</v>
      </c>
      <c r="CG8" s="97">
        <f>INFORMAR!AZ16</f>
        <v>0</v>
      </c>
      <c r="CH8" s="97">
        <f>INFORMAR!BA16</f>
        <v>0</v>
      </c>
      <c r="CI8" s="97">
        <f>INFORMAR!BB16</f>
        <v>0</v>
      </c>
      <c r="CJ8" s="97">
        <f>INFORMAR!BC16</f>
        <v>0</v>
      </c>
      <c r="CK8" s="97">
        <f>INFORMAR!BD16</f>
        <v>0</v>
      </c>
      <c r="CL8" s="97">
        <f>INFORMAR!BE16</f>
        <v>0</v>
      </c>
      <c r="CM8" s="97">
        <f>INFORMAR!BF16</f>
        <v>0</v>
      </c>
      <c r="CN8" s="97">
        <f>INFORMAR!BG16</f>
        <v>0</v>
      </c>
      <c r="CO8" s="97">
        <f t="shared" si="2"/>
        <v>0</v>
      </c>
      <c r="CP8" s="227">
        <f t="shared" si="3"/>
        <v>0</v>
      </c>
      <c r="CQ8" s="5"/>
      <c r="CS8" s="19" t="s">
        <v>23</v>
      </c>
      <c r="CT8" s="15"/>
      <c r="CU8" s="238">
        <v>0</v>
      </c>
      <c r="CV8" s="53">
        <v>0</v>
      </c>
      <c r="CW8" s="53">
        <v>0</v>
      </c>
      <c r="CX8" s="53">
        <v>0</v>
      </c>
      <c r="CY8" s="53">
        <v>0</v>
      </c>
      <c r="CZ8" s="53">
        <v>0</v>
      </c>
      <c r="DA8" s="53">
        <v>0</v>
      </c>
      <c r="DB8" s="53">
        <v>0</v>
      </c>
      <c r="DC8" s="53">
        <v>0</v>
      </c>
      <c r="DD8" s="53">
        <v>0</v>
      </c>
      <c r="DE8" s="53">
        <v>0</v>
      </c>
      <c r="DF8" s="53">
        <v>0</v>
      </c>
      <c r="DG8" s="53">
        <v>0</v>
      </c>
      <c r="DH8" s="55">
        <f t="shared" si="5"/>
        <v>0</v>
      </c>
      <c r="DJ8" s="268" t="s">
        <v>175</v>
      </c>
      <c r="DK8" s="15"/>
      <c r="DL8" s="269"/>
      <c r="DM8" s="53">
        <v>0</v>
      </c>
      <c r="DN8" s="53">
        <v>0</v>
      </c>
      <c r="DO8" s="53">
        <v>0</v>
      </c>
      <c r="DP8" s="53">
        <v>0</v>
      </c>
      <c r="DQ8" s="53">
        <v>0</v>
      </c>
      <c r="DR8" s="53">
        <v>0</v>
      </c>
      <c r="DS8" s="53">
        <v>0</v>
      </c>
      <c r="DT8" s="53">
        <v>0</v>
      </c>
      <c r="DU8" s="53">
        <v>0</v>
      </c>
      <c r="DV8" s="53">
        <v>0</v>
      </c>
      <c r="DW8" s="53">
        <v>0</v>
      </c>
      <c r="DX8" s="53">
        <v>0</v>
      </c>
      <c r="DY8" s="55">
        <f t="shared" si="6"/>
        <v>0</v>
      </c>
      <c r="EA8" s="72" t="s">
        <v>87</v>
      </c>
      <c r="EB8" s="256">
        <v>0</v>
      </c>
      <c r="EC8" s="53">
        <v>0</v>
      </c>
      <c r="ED8" s="53">
        <v>0</v>
      </c>
      <c r="EE8" s="53">
        <v>0</v>
      </c>
      <c r="EF8" s="53">
        <v>0</v>
      </c>
      <c r="EG8" s="53">
        <v>0</v>
      </c>
      <c r="EH8" s="53">
        <v>0</v>
      </c>
      <c r="EI8" s="53">
        <v>0</v>
      </c>
      <c r="EJ8" s="53">
        <v>0</v>
      </c>
      <c r="EK8" s="53">
        <v>0</v>
      </c>
      <c r="EL8" s="53">
        <v>0</v>
      </c>
      <c r="EM8" s="53">
        <v>0</v>
      </c>
      <c r="EN8" s="9"/>
    </row>
    <row r="9" spans="1:144" ht="15">
      <c r="A9" s="21">
        <v>3</v>
      </c>
      <c r="B9" s="158" t="s">
        <v>13</v>
      </c>
      <c r="C9" s="13"/>
      <c r="D9" s="3"/>
      <c r="E9" s="21">
        <v>3</v>
      </c>
      <c r="F9" s="217" t="s">
        <v>186</v>
      </c>
      <c r="G9" s="220">
        <v>0</v>
      </c>
      <c r="H9" s="13"/>
      <c r="I9" s="3"/>
      <c r="J9" s="3"/>
      <c r="K9" s="3"/>
      <c r="L9" s="3"/>
      <c r="M9" s="3"/>
      <c r="N9" s="3"/>
      <c r="P9" s="10" t="s">
        <v>30</v>
      </c>
      <c r="Q9" s="241">
        <v>0</v>
      </c>
      <c r="R9" s="241">
        <v>0</v>
      </c>
      <c r="S9" s="241">
        <v>0</v>
      </c>
      <c r="T9" s="241">
        <v>0</v>
      </c>
      <c r="U9" s="241">
        <v>0</v>
      </c>
      <c r="V9" s="241">
        <v>0</v>
      </c>
      <c r="W9" s="241">
        <v>0</v>
      </c>
      <c r="X9" s="241">
        <v>0</v>
      </c>
      <c r="Y9" s="241">
        <v>0</v>
      </c>
      <c r="Z9" s="241">
        <v>0</v>
      </c>
      <c r="AA9" s="241">
        <v>0</v>
      </c>
      <c r="AB9" s="241">
        <v>0</v>
      </c>
      <c r="AC9" s="93">
        <f>SUM(Q9:AB9)</f>
        <v>0</v>
      </c>
      <c r="AD9" s="14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3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94"/>
      <c r="BI9" s="3"/>
      <c r="BJ9" s="20" t="str">
        <f>INFORMAR!$F$10</f>
        <v>XXXXXXXXX</v>
      </c>
      <c r="BK9" s="247">
        <v>0</v>
      </c>
      <c r="BL9" s="53">
        <v>0</v>
      </c>
      <c r="BM9" s="53">
        <v>0</v>
      </c>
      <c r="BN9" s="53">
        <v>0</v>
      </c>
      <c r="BO9" s="53">
        <v>0</v>
      </c>
      <c r="BP9" s="53">
        <v>0</v>
      </c>
      <c r="BQ9" s="53">
        <v>0</v>
      </c>
      <c r="BR9" s="53">
        <v>0</v>
      </c>
      <c r="BS9" s="53">
        <v>0</v>
      </c>
      <c r="BT9" s="53">
        <v>0</v>
      </c>
      <c r="BU9" s="53">
        <v>0</v>
      </c>
      <c r="BV9" s="53">
        <v>0</v>
      </c>
      <c r="BW9" s="53">
        <v>0</v>
      </c>
      <c r="BX9" s="97">
        <f t="shared" si="0"/>
        <v>0</v>
      </c>
      <c r="BY9" s="105">
        <f t="shared" si="1"/>
        <v>0</v>
      </c>
      <c r="BZ9" s="5"/>
      <c r="CA9" s="20" t="str">
        <f>INFORMAR!F17</f>
        <v>XXXXXXXXX</v>
      </c>
      <c r="CB9" s="265">
        <v>0</v>
      </c>
      <c r="CC9" s="97">
        <f>INFORMAR!AV24</f>
        <v>0</v>
      </c>
      <c r="CD9" s="97">
        <f>INFORMAR!AW24</f>
        <v>0</v>
      </c>
      <c r="CE9" s="97">
        <f>INFORMAR!AX24</f>
        <v>0</v>
      </c>
      <c r="CF9" s="97">
        <f>INFORMAR!AY24</f>
        <v>0</v>
      </c>
      <c r="CG9" s="97">
        <f>INFORMAR!AZ24</f>
        <v>0</v>
      </c>
      <c r="CH9" s="97">
        <f>INFORMAR!BA24</f>
        <v>0</v>
      </c>
      <c r="CI9" s="97">
        <f>INFORMAR!BB24</f>
        <v>0</v>
      </c>
      <c r="CJ9" s="97">
        <f>INFORMAR!BC24</f>
        <v>0</v>
      </c>
      <c r="CK9" s="97">
        <f>INFORMAR!BD24</f>
        <v>0</v>
      </c>
      <c r="CL9" s="97">
        <f>INFORMAR!BE24</f>
        <v>0</v>
      </c>
      <c r="CM9" s="97">
        <f>INFORMAR!BF24</f>
        <v>0</v>
      </c>
      <c r="CN9" s="97">
        <f>INFORMAR!BG24</f>
        <v>0</v>
      </c>
      <c r="CO9" s="97">
        <f t="shared" si="2"/>
        <v>0</v>
      </c>
      <c r="CP9" s="227">
        <f t="shared" si="3"/>
        <v>0</v>
      </c>
      <c r="CQ9" s="5"/>
      <c r="CS9" s="19" t="s">
        <v>28</v>
      </c>
      <c r="CT9" s="15"/>
      <c r="CU9" s="238">
        <v>0</v>
      </c>
      <c r="CV9" s="53">
        <v>0</v>
      </c>
      <c r="CW9" s="53">
        <v>0</v>
      </c>
      <c r="CX9" s="53">
        <v>0</v>
      </c>
      <c r="CY9" s="53">
        <v>0</v>
      </c>
      <c r="CZ9" s="53">
        <v>0</v>
      </c>
      <c r="DA9" s="53">
        <v>0</v>
      </c>
      <c r="DB9" s="53">
        <v>0</v>
      </c>
      <c r="DC9" s="53">
        <v>0</v>
      </c>
      <c r="DD9" s="53">
        <v>0</v>
      </c>
      <c r="DE9" s="53">
        <v>0</v>
      </c>
      <c r="DF9" s="53">
        <v>0</v>
      </c>
      <c r="DG9" s="53">
        <v>0</v>
      </c>
      <c r="DH9" s="55">
        <f t="shared" si="5"/>
        <v>0</v>
      </c>
      <c r="DJ9" s="268" t="s">
        <v>175</v>
      </c>
      <c r="DK9" s="15"/>
      <c r="DL9" s="269"/>
      <c r="DM9" s="53">
        <v>0</v>
      </c>
      <c r="DN9" s="53">
        <v>0</v>
      </c>
      <c r="DO9" s="53">
        <v>0</v>
      </c>
      <c r="DP9" s="53">
        <v>0</v>
      </c>
      <c r="DQ9" s="53">
        <v>0</v>
      </c>
      <c r="DR9" s="53">
        <v>0</v>
      </c>
      <c r="DS9" s="53">
        <v>0</v>
      </c>
      <c r="DT9" s="53">
        <v>0</v>
      </c>
      <c r="DU9" s="53">
        <v>0</v>
      </c>
      <c r="DV9" s="53">
        <v>0</v>
      </c>
      <c r="DW9" s="53">
        <v>0</v>
      </c>
      <c r="DX9" s="53">
        <v>0</v>
      </c>
      <c r="DY9" s="55">
        <f t="shared" si="6"/>
        <v>0</v>
      </c>
      <c r="EA9" s="72" t="s">
        <v>88</v>
      </c>
      <c r="EB9" s="256">
        <v>0</v>
      </c>
      <c r="EC9" s="53">
        <v>0</v>
      </c>
      <c r="ED9" s="53">
        <v>0</v>
      </c>
      <c r="EE9" s="53">
        <v>0</v>
      </c>
      <c r="EF9" s="53">
        <v>0</v>
      </c>
      <c r="EG9" s="53">
        <v>0</v>
      </c>
      <c r="EH9" s="53">
        <v>0</v>
      </c>
      <c r="EI9" s="53">
        <v>0</v>
      </c>
      <c r="EJ9" s="53">
        <v>0</v>
      </c>
      <c r="EK9" s="53">
        <v>0</v>
      </c>
      <c r="EL9" s="53">
        <v>0</v>
      </c>
      <c r="EM9" s="53">
        <v>0</v>
      </c>
      <c r="EN9" s="9"/>
    </row>
    <row r="10" spans="1:144" ht="15">
      <c r="A10" s="21">
        <v>4</v>
      </c>
      <c r="B10" s="158" t="s">
        <v>15</v>
      </c>
      <c r="C10" s="13"/>
      <c r="D10" s="3"/>
      <c r="E10" s="21">
        <v>4</v>
      </c>
      <c r="F10" s="217" t="s">
        <v>186</v>
      </c>
      <c r="G10" s="220">
        <v>0</v>
      </c>
      <c r="H10" s="13"/>
      <c r="I10" s="3"/>
      <c r="J10" s="3"/>
      <c r="K10" s="3"/>
      <c r="L10" s="3"/>
      <c r="M10" s="3"/>
      <c r="N10" s="3"/>
      <c r="P10" s="10" t="s">
        <v>33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88"/>
      <c r="AD10" s="14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149"/>
      <c r="BI10" s="35"/>
      <c r="BJ10" s="20" t="str">
        <f>INFORMAR!$F$11</f>
        <v>XXXXXXXXX</v>
      </c>
      <c r="BK10" s="247">
        <v>0</v>
      </c>
      <c r="BL10" s="53">
        <v>0</v>
      </c>
      <c r="BM10" s="53">
        <v>0</v>
      </c>
      <c r="BN10" s="53">
        <v>0</v>
      </c>
      <c r="BO10" s="53">
        <v>0</v>
      </c>
      <c r="BP10" s="53">
        <v>0</v>
      </c>
      <c r="BQ10" s="53">
        <v>0</v>
      </c>
      <c r="BR10" s="53">
        <v>0</v>
      </c>
      <c r="BS10" s="53">
        <v>0</v>
      </c>
      <c r="BT10" s="53">
        <v>0</v>
      </c>
      <c r="BU10" s="53">
        <v>0</v>
      </c>
      <c r="BV10" s="53">
        <v>0</v>
      </c>
      <c r="BW10" s="53">
        <v>0</v>
      </c>
      <c r="BX10" s="97">
        <f t="shared" si="0"/>
        <v>0</v>
      </c>
      <c r="BY10" s="105">
        <f t="shared" si="1"/>
        <v>0</v>
      </c>
      <c r="BZ10" s="5"/>
      <c r="CA10" s="20" t="str">
        <f>INFORMAR!F18</f>
        <v>XXXXXXXXX</v>
      </c>
      <c r="CB10" s="265">
        <v>0</v>
      </c>
      <c r="CC10" s="97">
        <f>INFORMAR!AV32</f>
        <v>0</v>
      </c>
      <c r="CD10" s="97">
        <f>INFORMAR!AW32</f>
        <v>0</v>
      </c>
      <c r="CE10" s="97">
        <f>INFORMAR!AX32</f>
        <v>0</v>
      </c>
      <c r="CF10" s="97">
        <f>INFORMAR!AY32</f>
        <v>0</v>
      </c>
      <c r="CG10" s="97">
        <f>INFORMAR!AZ32</f>
        <v>0</v>
      </c>
      <c r="CH10" s="97">
        <f>INFORMAR!BA32</f>
        <v>0</v>
      </c>
      <c r="CI10" s="97">
        <f>INFORMAR!BB32</f>
        <v>0</v>
      </c>
      <c r="CJ10" s="97">
        <f>INFORMAR!BC32</f>
        <v>0</v>
      </c>
      <c r="CK10" s="97">
        <f>INFORMAR!BD32</f>
        <v>0</v>
      </c>
      <c r="CL10" s="97">
        <f>INFORMAR!BE32</f>
        <v>0</v>
      </c>
      <c r="CM10" s="97">
        <f>INFORMAR!BF32</f>
        <v>0</v>
      </c>
      <c r="CN10" s="97">
        <f>INFORMAR!BG32</f>
        <v>0</v>
      </c>
      <c r="CO10" s="97">
        <f t="shared" si="2"/>
        <v>0</v>
      </c>
      <c r="CP10" s="227">
        <f t="shared" si="3"/>
        <v>0</v>
      </c>
      <c r="CQ10" s="5"/>
      <c r="CS10" s="19" t="s">
        <v>31</v>
      </c>
      <c r="CT10" s="15"/>
      <c r="CU10" s="238">
        <v>0</v>
      </c>
      <c r="CV10" s="53">
        <v>0</v>
      </c>
      <c r="CW10" s="53">
        <v>0</v>
      </c>
      <c r="CX10" s="53">
        <v>0</v>
      </c>
      <c r="CY10" s="53">
        <v>0</v>
      </c>
      <c r="CZ10" s="53">
        <v>0</v>
      </c>
      <c r="DA10" s="53">
        <v>0</v>
      </c>
      <c r="DB10" s="53">
        <v>0</v>
      </c>
      <c r="DC10" s="53">
        <v>0</v>
      </c>
      <c r="DD10" s="53">
        <v>0</v>
      </c>
      <c r="DE10" s="53">
        <v>0</v>
      </c>
      <c r="DF10" s="53">
        <v>0</v>
      </c>
      <c r="DG10" s="53">
        <v>0</v>
      </c>
      <c r="DH10" s="55">
        <f t="shared" si="5"/>
        <v>0</v>
      </c>
      <c r="DJ10" s="268" t="s">
        <v>175</v>
      </c>
      <c r="DK10" s="15"/>
      <c r="DL10" s="269"/>
      <c r="DM10" s="53">
        <v>0</v>
      </c>
      <c r="DN10" s="53">
        <v>0</v>
      </c>
      <c r="DO10" s="53">
        <v>0</v>
      </c>
      <c r="DP10" s="53">
        <v>0</v>
      </c>
      <c r="DQ10" s="53">
        <v>0</v>
      </c>
      <c r="DR10" s="53">
        <v>0</v>
      </c>
      <c r="DS10" s="53">
        <v>0</v>
      </c>
      <c r="DT10" s="53">
        <v>0</v>
      </c>
      <c r="DU10" s="53">
        <v>0</v>
      </c>
      <c r="DV10" s="53">
        <v>0</v>
      </c>
      <c r="DW10" s="53">
        <v>0</v>
      </c>
      <c r="DX10" s="53">
        <v>0</v>
      </c>
      <c r="DY10" s="55">
        <f t="shared" si="6"/>
        <v>0</v>
      </c>
      <c r="EA10" s="72" t="s">
        <v>171</v>
      </c>
      <c r="EB10" s="256">
        <v>0</v>
      </c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</row>
    <row r="11" spans="1:144" ht="15.75" thickBot="1">
      <c r="A11" s="21">
        <v>5</v>
      </c>
      <c r="B11" s="158" t="s">
        <v>16</v>
      </c>
      <c r="C11" s="13"/>
      <c r="D11" s="3"/>
      <c r="E11" s="221">
        <v>5</v>
      </c>
      <c r="F11" s="222" t="s">
        <v>186</v>
      </c>
      <c r="G11" s="223">
        <v>0</v>
      </c>
      <c r="H11" s="13"/>
      <c r="I11" s="3"/>
      <c r="J11" s="3"/>
      <c r="K11" s="3"/>
      <c r="L11" s="3"/>
      <c r="M11" s="3"/>
      <c r="N11" s="3"/>
      <c r="P11" s="10" t="s">
        <v>34</v>
      </c>
      <c r="Q11" s="242">
        <v>0</v>
      </c>
      <c r="R11" s="242">
        <v>0</v>
      </c>
      <c r="S11" s="242">
        <v>0</v>
      </c>
      <c r="T11" s="242">
        <v>0</v>
      </c>
      <c r="U11" s="242">
        <v>0</v>
      </c>
      <c r="V11" s="242">
        <v>0</v>
      </c>
      <c r="W11" s="242">
        <v>0</v>
      </c>
      <c r="X11" s="242">
        <v>0</v>
      </c>
      <c r="Y11" s="242">
        <v>0</v>
      </c>
      <c r="Z11" s="242">
        <v>0</v>
      </c>
      <c r="AA11" s="242">
        <v>0</v>
      </c>
      <c r="AB11" s="242">
        <v>0</v>
      </c>
      <c r="AC11" s="88"/>
      <c r="AD11" s="14"/>
      <c r="AE11" s="57" t="str">
        <f>INFORMAR!$F$8</f>
        <v>XXXXXXXXX</v>
      </c>
      <c r="AF11" s="171" t="str">
        <f>INFORMAR!$Q$15</f>
        <v>NOV</v>
      </c>
      <c r="AG11" s="171" t="str">
        <f>INFORMAR!$R$15</f>
        <v>DIC</v>
      </c>
      <c r="AH11" s="171" t="str">
        <f>INFORMAR!$S$15</f>
        <v>ENE</v>
      </c>
      <c r="AI11" s="171" t="str">
        <f>INFORMAR!$T$15</f>
        <v>FEB</v>
      </c>
      <c r="AJ11" s="171" t="str">
        <f>INFORMAR!$U$15</f>
        <v>MAR</v>
      </c>
      <c r="AK11" s="171" t="str">
        <f>INFORMAR!$V$15</f>
        <v>ABR</v>
      </c>
      <c r="AL11" s="171" t="str">
        <f>INFORMAR!$W$15</f>
        <v>MAY</v>
      </c>
      <c r="AM11" s="171" t="str">
        <f>INFORMAR!$X$15</f>
        <v>JUN</v>
      </c>
      <c r="AN11" s="171" t="str">
        <f>INFORMAR!$Y$15</f>
        <v>JUL</v>
      </c>
      <c r="AO11" s="171" t="str">
        <f>INFORMAR!$Z$15</f>
        <v>AGO</v>
      </c>
      <c r="AP11" s="171" t="str">
        <f>INFORMAR!$AA$15</f>
        <v>SEP</v>
      </c>
      <c r="AQ11" s="171" t="str">
        <f>INFORMAR!$AB$15</f>
        <v>OCT</v>
      </c>
      <c r="AR11" s="171" t="s">
        <v>3</v>
      </c>
      <c r="AS11" s="16"/>
      <c r="AU11" s="57" t="str">
        <f>INFORMAR!$F$16</f>
        <v>XXXXXXXXX</v>
      </c>
      <c r="AV11" s="171" t="str">
        <f>INFORMAR!$Q$15</f>
        <v>NOV</v>
      </c>
      <c r="AW11" s="171" t="str">
        <f>INFORMAR!$R$15</f>
        <v>DIC</v>
      </c>
      <c r="AX11" s="171" t="str">
        <f>INFORMAR!$S$15</f>
        <v>ENE</v>
      </c>
      <c r="AY11" s="171" t="str">
        <f>INFORMAR!$T$15</f>
        <v>FEB</v>
      </c>
      <c r="AZ11" s="171" t="str">
        <f>INFORMAR!$U$15</f>
        <v>MAR</v>
      </c>
      <c r="BA11" s="171" t="str">
        <f>INFORMAR!$V$15</f>
        <v>ABR</v>
      </c>
      <c r="BB11" s="171" t="str">
        <f>INFORMAR!$W$15</f>
        <v>MAY</v>
      </c>
      <c r="BC11" s="171" t="str">
        <f>INFORMAR!$X$15</f>
        <v>JUN</v>
      </c>
      <c r="BD11" s="171" t="str">
        <f>INFORMAR!$Y$15</f>
        <v>JUL</v>
      </c>
      <c r="BE11" s="171" t="str">
        <f>INFORMAR!$Z$15</f>
        <v>AGO</v>
      </c>
      <c r="BF11" s="171" t="str">
        <f>INFORMAR!$AA$15</f>
        <v>SEP</v>
      </c>
      <c r="BG11" s="171" t="str">
        <f>INFORMAR!$AB$15</f>
        <v>OCT</v>
      </c>
      <c r="BH11" s="173" t="s">
        <v>3</v>
      </c>
      <c r="BI11" s="16"/>
      <c r="BJ11" s="240" t="s">
        <v>61</v>
      </c>
      <c r="BK11" s="247">
        <v>0</v>
      </c>
      <c r="BL11" s="53">
        <v>0</v>
      </c>
      <c r="BM11" s="53">
        <v>0</v>
      </c>
      <c r="BN11" s="53">
        <v>0</v>
      </c>
      <c r="BO11" s="53">
        <v>0</v>
      </c>
      <c r="BP11" s="53">
        <v>0</v>
      </c>
      <c r="BQ11" s="53">
        <v>0</v>
      </c>
      <c r="BR11" s="53">
        <v>0</v>
      </c>
      <c r="BS11" s="53">
        <v>0</v>
      </c>
      <c r="BT11" s="53">
        <v>0</v>
      </c>
      <c r="BU11" s="53">
        <v>0</v>
      </c>
      <c r="BV11" s="53">
        <v>0</v>
      </c>
      <c r="BW11" s="53">
        <v>0</v>
      </c>
      <c r="BX11" s="97">
        <f>SUM(BL11:BW11)</f>
        <v>0</v>
      </c>
      <c r="BY11" s="105">
        <f t="shared" si="1"/>
        <v>0</v>
      </c>
      <c r="BZ11" s="5"/>
      <c r="CA11" s="20" t="str">
        <f>INFORMAR!F19</f>
        <v>XXXXXXXXX</v>
      </c>
      <c r="CB11" s="265">
        <v>0</v>
      </c>
      <c r="CC11" s="97">
        <f>INFORMAR!AV40</f>
        <v>0</v>
      </c>
      <c r="CD11" s="97">
        <f>INFORMAR!AW40</f>
        <v>0</v>
      </c>
      <c r="CE11" s="97">
        <f>INFORMAR!AX40</f>
        <v>0</v>
      </c>
      <c r="CF11" s="97">
        <f>INFORMAR!AY40</f>
        <v>0</v>
      </c>
      <c r="CG11" s="97">
        <f>INFORMAR!AZ40</f>
        <v>0</v>
      </c>
      <c r="CH11" s="97">
        <f>INFORMAR!BA40</f>
        <v>0</v>
      </c>
      <c r="CI11" s="97">
        <f>INFORMAR!BB40</f>
        <v>0</v>
      </c>
      <c r="CJ11" s="97">
        <f>INFORMAR!BC40</f>
        <v>0</v>
      </c>
      <c r="CK11" s="97">
        <f>INFORMAR!BD40</f>
        <v>0</v>
      </c>
      <c r="CL11" s="97">
        <f>INFORMAR!BE40</f>
        <v>0</v>
      </c>
      <c r="CM11" s="97">
        <f>INFORMAR!BF40</f>
        <v>0</v>
      </c>
      <c r="CN11" s="97">
        <f>INFORMAR!BG40</f>
        <v>0</v>
      </c>
      <c r="CO11" s="97">
        <f t="shared" si="2"/>
        <v>0</v>
      </c>
      <c r="CP11" s="227">
        <f t="shared" si="3"/>
        <v>0</v>
      </c>
      <c r="CQ11" s="5"/>
      <c r="CS11" s="19" t="s">
        <v>35</v>
      </c>
      <c r="CT11" s="15"/>
      <c r="CU11" s="238">
        <v>0</v>
      </c>
      <c r="CV11" s="53">
        <v>0</v>
      </c>
      <c r="CW11" s="53">
        <v>0</v>
      </c>
      <c r="CX11" s="53">
        <v>0</v>
      </c>
      <c r="CY11" s="53">
        <v>0</v>
      </c>
      <c r="CZ11" s="53">
        <v>0</v>
      </c>
      <c r="DA11" s="53">
        <v>0</v>
      </c>
      <c r="DB11" s="53">
        <v>0</v>
      </c>
      <c r="DC11" s="53">
        <v>0</v>
      </c>
      <c r="DD11" s="53">
        <v>0</v>
      </c>
      <c r="DE11" s="53">
        <v>0</v>
      </c>
      <c r="DF11" s="53">
        <v>0</v>
      </c>
      <c r="DG11" s="53">
        <v>0</v>
      </c>
      <c r="DH11" s="55">
        <f t="shared" si="5"/>
        <v>0</v>
      </c>
      <c r="DJ11" s="268" t="s">
        <v>175</v>
      </c>
      <c r="DK11" s="15"/>
      <c r="DL11" s="269"/>
      <c r="DM11" s="53">
        <v>0</v>
      </c>
      <c r="DN11" s="53">
        <v>0</v>
      </c>
      <c r="DO11" s="53">
        <v>0</v>
      </c>
      <c r="DP11" s="53">
        <v>0</v>
      </c>
      <c r="DQ11" s="53">
        <v>0</v>
      </c>
      <c r="DR11" s="53">
        <v>0</v>
      </c>
      <c r="DS11" s="53">
        <v>0</v>
      </c>
      <c r="DT11" s="53">
        <v>0</v>
      </c>
      <c r="DU11" s="53">
        <v>0</v>
      </c>
      <c r="DV11" s="53">
        <v>0</v>
      </c>
      <c r="DW11" s="53">
        <v>0</v>
      </c>
      <c r="DX11" s="53">
        <v>0</v>
      </c>
      <c r="DY11" s="55">
        <f t="shared" si="6"/>
        <v>0</v>
      </c>
      <c r="EA11" s="42"/>
      <c r="EB11" s="36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</row>
    <row r="12" spans="1:144" ht="15.75" thickTop="1">
      <c r="A12" s="21">
        <v>6</v>
      </c>
      <c r="B12" s="158" t="s">
        <v>19</v>
      </c>
      <c r="C12" s="13"/>
      <c r="D12" s="3"/>
      <c r="E12" s="35"/>
      <c r="F12" s="35"/>
      <c r="G12" s="35"/>
      <c r="H12" s="3"/>
      <c r="I12" s="3"/>
      <c r="J12" s="3"/>
      <c r="K12" s="3"/>
      <c r="L12" s="3"/>
      <c r="M12" s="3"/>
      <c r="N12" s="3"/>
      <c r="P12" s="3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94"/>
      <c r="AD12" s="15"/>
      <c r="AE12" s="7" t="s">
        <v>49</v>
      </c>
      <c r="AF12" s="243">
        <v>0</v>
      </c>
      <c r="AG12" s="243">
        <v>0</v>
      </c>
      <c r="AH12" s="243">
        <v>0</v>
      </c>
      <c r="AI12" s="243">
        <v>0</v>
      </c>
      <c r="AJ12" s="243">
        <v>0</v>
      </c>
      <c r="AK12" s="243">
        <v>0</v>
      </c>
      <c r="AL12" s="243">
        <v>0</v>
      </c>
      <c r="AM12" s="243">
        <v>0</v>
      </c>
      <c r="AN12" s="243">
        <v>0</v>
      </c>
      <c r="AO12" s="243">
        <v>0</v>
      </c>
      <c r="AP12" s="243">
        <v>0</v>
      </c>
      <c r="AQ12" s="243">
        <v>0</v>
      </c>
      <c r="AR12" s="89">
        <f>SUM(AF12:AQ12)</f>
        <v>0</v>
      </c>
      <c r="AS12" s="16"/>
      <c r="AU12" s="7" t="s">
        <v>49</v>
      </c>
      <c r="AV12" s="243">
        <v>0</v>
      </c>
      <c r="AW12" s="243">
        <v>0</v>
      </c>
      <c r="AX12" s="243">
        <v>0</v>
      </c>
      <c r="AY12" s="243">
        <v>0</v>
      </c>
      <c r="AZ12" s="243">
        <v>0</v>
      </c>
      <c r="BA12" s="243">
        <v>0</v>
      </c>
      <c r="BB12" s="243">
        <v>0</v>
      </c>
      <c r="BC12" s="243">
        <v>0</v>
      </c>
      <c r="BD12" s="243">
        <v>0</v>
      </c>
      <c r="BE12" s="243">
        <v>0</v>
      </c>
      <c r="BF12" s="243">
        <v>0</v>
      </c>
      <c r="BG12" s="243">
        <v>0</v>
      </c>
      <c r="BH12" s="89">
        <f>SUM(AV12:BG12)</f>
        <v>0</v>
      </c>
      <c r="BI12" s="16"/>
      <c r="BJ12" s="240" t="s">
        <v>61</v>
      </c>
      <c r="BK12" s="248">
        <v>0</v>
      </c>
      <c r="BL12" s="53">
        <v>0</v>
      </c>
      <c r="BM12" s="53">
        <v>0</v>
      </c>
      <c r="BN12" s="53">
        <v>0</v>
      </c>
      <c r="BO12" s="53">
        <v>0</v>
      </c>
      <c r="BP12" s="53">
        <v>0</v>
      </c>
      <c r="BQ12" s="53">
        <v>0</v>
      </c>
      <c r="BR12" s="53">
        <v>0</v>
      </c>
      <c r="BS12" s="53">
        <v>0</v>
      </c>
      <c r="BT12" s="53">
        <v>0</v>
      </c>
      <c r="BU12" s="53">
        <v>0</v>
      </c>
      <c r="BV12" s="53">
        <v>0</v>
      </c>
      <c r="BW12" s="53">
        <v>0</v>
      </c>
      <c r="BX12" s="97">
        <f>SUM(BL12:BW12)</f>
        <v>0</v>
      </c>
      <c r="BY12" s="105">
        <f t="shared" si="1"/>
        <v>0</v>
      </c>
      <c r="BZ12" s="5"/>
      <c r="CA12" s="30" t="s">
        <v>67</v>
      </c>
      <c r="CB12" s="265">
        <v>0</v>
      </c>
      <c r="CC12" s="266">
        <v>0</v>
      </c>
      <c r="CD12" s="266">
        <v>0</v>
      </c>
      <c r="CE12" s="266">
        <v>0</v>
      </c>
      <c r="CF12" s="266">
        <v>0</v>
      </c>
      <c r="CG12" s="266">
        <v>0</v>
      </c>
      <c r="CH12" s="266">
        <v>0</v>
      </c>
      <c r="CI12" s="266">
        <v>0</v>
      </c>
      <c r="CJ12" s="266">
        <v>0</v>
      </c>
      <c r="CK12" s="266">
        <v>0</v>
      </c>
      <c r="CL12" s="266">
        <v>0</v>
      </c>
      <c r="CM12" s="266">
        <v>0</v>
      </c>
      <c r="CN12" s="266">
        <v>0</v>
      </c>
      <c r="CO12" s="97">
        <f t="shared" si="2"/>
        <v>0</v>
      </c>
      <c r="CP12" s="227">
        <f t="shared" si="3"/>
        <v>0</v>
      </c>
      <c r="CQ12" s="5"/>
      <c r="CS12" s="19" t="s">
        <v>36</v>
      </c>
      <c r="CT12" s="15"/>
      <c r="CU12" s="238">
        <v>0</v>
      </c>
      <c r="CV12" s="53">
        <v>0</v>
      </c>
      <c r="CW12" s="53">
        <v>0</v>
      </c>
      <c r="CX12" s="53">
        <v>0</v>
      </c>
      <c r="CY12" s="53">
        <v>0</v>
      </c>
      <c r="CZ12" s="53">
        <v>0</v>
      </c>
      <c r="DA12" s="53">
        <v>0</v>
      </c>
      <c r="DB12" s="53">
        <v>0</v>
      </c>
      <c r="DC12" s="53">
        <v>0</v>
      </c>
      <c r="DD12" s="53">
        <v>0</v>
      </c>
      <c r="DE12" s="53">
        <v>0</v>
      </c>
      <c r="DF12" s="53">
        <v>0</v>
      </c>
      <c r="DG12" s="53">
        <v>0</v>
      </c>
      <c r="DH12" s="55">
        <f t="shared" si="5"/>
        <v>0</v>
      </c>
      <c r="DJ12" s="268" t="s">
        <v>175</v>
      </c>
      <c r="DK12" s="15"/>
      <c r="DL12" s="269"/>
      <c r="DM12" s="53">
        <v>0</v>
      </c>
      <c r="DN12" s="75">
        <v>0</v>
      </c>
      <c r="DO12" s="76">
        <v>0</v>
      </c>
      <c r="DP12" s="53">
        <v>0</v>
      </c>
      <c r="DQ12" s="53">
        <v>0</v>
      </c>
      <c r="DR12" s="53">
        <v>0</v>
      </c>
      <c r="DS12" s="53">
        <v>0</v>
      </c>
      <c r="DT12" s="53">
        <v>0</v>
      </c>
      <c r="DU12" s="53">
        <v>0</v>
      </c>
      <c r="DV12" s="53">
        <v>0</v>
      </c>
      <c r="DW12" s="53">
        <v>0</v>
      </c>
      <c r="DX12" s="53">
        <v>0</v>
      </c>
      <c r="DY12" s="55">
        <f t="shared" si="6"/>
        <v>0</v>
      </c>
      <c r="EA12" s="72" t="s">
        <v>89</v>
      </c>
      <c r="EB12" s="111">
        <f aca="true" t="shared" si="10" ref="EB12:EM12">+EB4-EB6-EB8+EB9</f>
        <v>0</v>
      </c>
      <c r="EC12" s="97">
        <f t="shared" si="10"/>
        <v>0</v>
      </c>
      <c r="ED12" s="97">
        <f t="shared" si="10"/>
        <v>0</v>
      </c>
      <c r="EE12" s="97">
        <f t="shared" si="10"/>
        <v>0</v>
      </c>
      <c r="EF12" s="97">
        <f t="shared" si="10"/>
        <v>0</v>
      </c>
      <c r="EG12" s="97">
        <f t="shared" si="10"/>
        <v>0</v>
      </c>
      <c r="EH12" s="97">
        <f t="shared" si="10"/>
        <v>0</v>
      </c>
      <c r="EI12" s="97">
        <f t="shared" si="10"/>
        <v>0</v>
      </c>
      <c r="EJ12" s="97">
        <f t="shared" si="10"/>
        <v>0</v>
      </c>
      <c r="EK12" s="97">
        <f t="shared" si="10"/>
        <v>0</v>
      </c>
      <c r="EL12" s="97">
        <f t="shared" si="10"/>
        <v>0</v>
      </c>
      <c r="EM12" s="97">
        <f t="shared" si="10"/>
        <v>0</v>
      </c>
      <c r="EN12" s="9"/>
    </row>
    <row r="13" spans="1:144" ht="15.75" thickBot="1">
      <c r="A13" s="21">
        <v>7</v>
      </c>
      <c r="B13" s="158" t="s">
        <v>21</v>
      </c>
      <c r="C13" s="13"/>
      <c r="D13" s="3"/>
      <c r="E13" s="4" t="s">
        <v>185</v>
      </c>
      <c r="F13" s="3"/>
      <c r="G13" s="3"/>
      <c r="H13" s="3"/>
      <c r="I13" s="3"/>
      <c r="J13" s="3"/>
      <c r="K13" s="3"/>
      <c r="L13" s="3"/>
      <c r="M13" s="3"/>
      <c r="N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95"/>
      <c r="AD13" s="3"/>
      <c r="AE13" s="30" t="s">
        <v>50</v>
      </c>
      <c r="AF13" s="244">
        <v>0</v>
      </c>
      <c r="AG13" s="244">
        <v>0</v>
      </c>
      <c r="AH13" s="244">
        <v>0</v>
      </c>
      <c r="AI13" s="244">
        <v>0</v>
      </c>
      <c r="AJ13" s="244">
        <v>0</v>
      </c>
      <c r="AK13" s="244">
        <v>0</v>
      </c>
      <c r="AL13" s="244">
        <v>0</v>
      </c>
      <c r="AM13" s="244">
        <v>0</v>
      </c>
      <c r="AN13" s="244">
        <v>0</v>
      </c>
      <c r="AO13" s="244">
        <v>0</v>
      </c>
      <c r="AP13" s="244">
        <v>0</v>
      </c>
      <c r="AQ13" s="244">
        <v>0</v>
      </c>
      <c r="AR13" s="97">
        <f>SUM(AF13:AQ13)</f>
        <v>0</v>
      </c>
      <c r="AS13" s="16"/>
      <c r="AU13" s="30" t="s">
        <v>55</v>
      </c>
      <c r="AV13" s="244">
        <v>0</v>
      </c>
      <c r="AW13" s="244">
        <v>0</v>
      </c>
      <c r="AX13" s="244">
        <v>0</v>
      </c>
      <c r="AY13" s="244">
        <v>0</v>
      </c>
      <c r="AZ13" s="244">
        <v>0</v>
      </c>
      <c r="BA13" s="244">
        <v>0</v>
      </c>
      <c r="BB13" s="244">
        <v>0</v>
      </c>
      <c r="BC13" s="244">
        <v>0</v>
      </c>
      <c r="BD13" s="244">
        <v>0</v>
      </c>
      <c r="BE13" s="244">
        <v>0</v>
      </c>
      <c r="BF13" s="244">
        <v>0</v>
      </c>
      <c r="BG13" s="244">
        <v>0</v>
      </c>
      <c r="BH13" s="97">
        <f>SUM(AV13:BG13)</f>
        <v>0</v>
      </c>
      <c r="BI13" s="16"/>
      <c r="BJ13" s="252" t="s">
        <v>3</v>
      </c>
      <c r="BK13" s="51"/>
      <c r="BL13" s="89">
        <f>SUM(BL4:BL12)</f>
        <v>0</v>
      </c>
      <c r="BM13" s="89">
        <f>SUM(BM4:BM12)</f>
        <v>0</v>
      </c>
      <c r="BN13" s="89">
        <f aca="true" t="shared" si="11" ref="BN13:BW13">SUM(BN4:BN12)</f>
        <v>0</v>
      </c>
      <c r="BO13" s="89">
        <f t="shared" si="11"/>
        <v>0</v>
      </c>
      <c r="BP13" s="89">
        <f t="shared" si="11"/>
        <v>0</v>
      </c>
      <c r="BQ13" s="89">
        <f t="shared" si="11"/>
        <v>0</v>
      </c>
      <c r="BR13" s="89">
        <f t="shared" si="11"/>
        <v>0</v>
      </c>
      <c r="BS13" s="89">
        <f t="shared" si="11"/>
        <v>0</v>
      </c>
      <c r="BT13" s="89">
        <f t="shared" si="11"/>
        <v>0</v>
      </c>
      <c r="BU13" s="89">
        <f t="shared" si="11"/>
        <v>0</v>
      </c>
      <c r="BV13" s="89">
        <f t="shared" si="11"/>
        <v>0</v>
      </c>
      <c r="BW13" s="89">
        <f t="shared" si="11"/>
        <v>0</v>
      </c>
      <c r="BX13" s="89">
        <f>SUM(BL13:BW13)</f>
        <v>0</v>
      </c>
      <c r="BY13" s="104">
        <f t="shared" si="1"/>
        <v>0</v>
      </c>
      <c r="BZ13" s="5"/>
      <c r="CA13" s="30" t="s">
        <v>68</v>
      </c>
      <c r="CB13" s="265">
        <v>0</v>
      </c>
      <c r="CC13" s="266">
        <v>0</v>
      </c>
      <c r="CD13" s="266">
        <v>0</v>
      </c>
      <c r="CE13" s="266">
        <v>0</v>
      </c>
      <c r="CF13" s="266">
        <v>0</v>
      </c>
      <c r="CG13" s="266">
        <v>0</v>
      </c>
      <c r="CH13" s="266">
        <v>0</v>
      </c>
      <c r="CI13" s="266">
        <v>0</v>
      </c>
      <c r="CJ13" s="266">
        <v>0</v>
      </c>
      <c r="CK13" s="266">
        <v>0</v>
      </c>
      <c r="CL13" s="266">
        <v>0</v>
      </c>
      <c r="CM13" s="266">
        <v>0</v>
      </c>
      <c r="CN13" s="266">
        <v>0</v>
      </c>
      <c r="CO13" s="97">
        <f t="shared" si="2"/>
        <v>0</v>
      </c>
      <c r="CP13" s="227">
        <f t="shared" si="3"/>
        <v>0</v>
      </c>
      <c r="CQ13" s="5"/>
      <c r="CS13" s="19" t="s">
        <v>37</v>
      </c>
      <c r="CT13" s="15"/>
      <c r="CU13" s="238">
        <v>0</v>
      </c>
      <c r="CV13" s="53">
        <v>0</v>
      </c>
      <c r="CW13" s="53">
        <v>0</v>
      </c>
      <c r="CX13" s="53">
        <v>0</v>
      </c>
      <c r="CY13" s="53">
        <v>0</v>
      </c>
      <c r="CZ13" s="53">
        <v>0</v>
      </c>
      <c r="DA13" s="53">
        <v>0</v>
      </c>
      <c r="DB13" s="53">
        <v>0</v>
      </c>
      <c r="DC13" s="53">
        <v>0</v>
      </c>
      <c r="DD13" s="53">
        <v>0</v>
      </c>
      <c r="DE13" s="53">
        <v>0</v>
      </c>
      <c r="DF13" s="53">
        <v>0</v>
      </c>
      <c r="DG13" s="53">
        <v>0</v>
      </c>
      <c r="DH13" s="55">
        <f t="shared" si="5"/>
        <v>0</v>
      </c>
      <c r="DJ13" s="191" t="s">
        <v>179</v>
      </c>
      <c r="DK13" s="192"/>
      <c r="DL13" s="196" t="str">
        <f>+CU3</f>
        <v>Alícuota IVA</v>
      </c>
      <c r="DM13" s="26"/>
      <c r="DN13" s="74"/>
      <c r="DO13" s="53"/>
      <c r="DP13" s="26"/>
      <c r="DQ13" s="26"/>
      <c r="DR13" s="26"/>
      <c r="DS13" s="26"/>
      <c r="DT13" s="26"/>
      <c r="DU13" s="26"/>
      <c r="DV13" s="26"/>
      <c r="DW13" s="26"/>
      <c r="DX13" s="24"/>
      <c r="DY13" s="54"/>
      <c r="EA13" s="42"/>
      <c r="EB13" s="111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"/>
    </row>
    <row r="14" spans="1:144" ht="16.5" thickBot="1" thickTop="1">
      <c r="A14" s="21">
        <v>8</v>
      </c>
      <c r="B14" s="158" t="s">
        <v>24</v>
      </c>
      <c r="C14" s="13"/>
      <c r="D14" s="3"/>
      <c r="E14" s="150" t="s">
        <v>6</v>
      </c>
      <c r="F14" s="151" t="s">
        <v>7</v>
      </c>
      <c r="G14" s="151" t="s">
        <v>8</v>
      </c>
      <c r="H14" s="13"/>
      <c r="I14" s="3"/>
      <c r="J14" s="3"/>
      <c r="K14" s="3"/>
      <c r="L14" s="3"/>
      <c r="M14" s="3"/>
      <c r="N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95"/>
      <c r="AD14" s="3"/>
      <c r="AE14" s="30" t="s">
        <v>51</v>
      </c>
      <c r="AF14" s="244">
        <v>0</v>
      </c>
      <c r="AG14" s="244">
        <v>0</v>
      </c>
      <c r="AH14" s="244">
        <v>0</v>
      </c>
      <c r="AI14" s="244">
        <v>0</v>
      </c>
      <c r="AJ14" s="244">
        <v>0</v>
      </c>
      <c r="AK14" s="244">
        <v>0</v>
      </c>
      <c r="AL14" s="244">
        <v>0</v>
      </c>
      <c r="AM14" s="244">
        <v>0</v>
      </c>
      <c r="AN14" s="244">
        <v>0</v>
      </c>
      <c r="AO14" s="244">
        <v>0</v>
      </c>
      <c r="AP14" s="244">
        <v>0</v>
      </c>
      <c r="AQ14" s="244">
        <v>0</v>
      </c>
      <c r="AR14" s="97">
        <f>SUM(AF14:AQ14)</f>
        <v>0</v>
      </c>
      <c r="AS14" s="16"/>
      <c r="AU14" s="30" t="s">
        <v>56</v>
      </c>
      <c r="AV14" s="244">
        <v>0</v>
      </c>
      <c r="AW14" s="244">
        <v>0</v>
      </c>
      <c r="AX14" s="244">
        <v>0</v>
      </c>
      <c r="AY14" s="244">
        <v>0</v>
      </c>
      <c r="AZ14" s="244">
        <v>0</v>
      </c>
      <c r="BA14" s="244">
        <v>0</v>
      </c>
      <c r="BB14" s="244">
        <v>0</v>
      </c>
      <c r="BC14" s="244">
        <v>0</v>
      </c>
      <c r="BD14" s="244">
        <v>0</v>
      </c>
      <c r="BE14" s="244">
        <v>0</v>
      </c>
      <c r="BF14" s="244">
        <v>0</v>
      </c>
      <c r="BG14" s="244">
        <v>0</v>
      </c>
      <c r="BH14" s="97">
        <f>SUM(AV14:BG14)</f>
        <v>0</v>
      </c>
      <c r="BI14" s="16"/>
      <c r="BJ14" s="8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5"/>
      <c r="CA14" s="30" t="s">
        <v>69</v>
      </c>
      <c r="CB14" s="265">
        <v>0</v>
      </c>
      <c r="CC14" s="266">
        <v>0</v>
      </c>
      <c r="CD14" s="266">
        <v>0</v>
      </c>
      <c r="CE14" s="266">
        <v>0</v>
      </c>
      <c r="CF14" s="266">
        <v>0</v>
      </c>
      <c r="CG14" s="266">
        <v>0</v>
      </c>
      <c r="CH14" s="266">
        <v>0</v>
      </c>
      <c r="CI14" s="266">
        <v>0</v>
      </c>
      <c r="CJ14" s="266">
        <v>0</v>
      </c>
      <c r="CK14" s="266">
        <v>0</v>
      </c>
      <c r="CL14" s="266">
        <v>0</v>
      </c>
      <c r="CM14" s="266">
        <v>0</v>
      </c>
      <c r="CN14" s="266">
        <v>0</v>
      </c>
      <c r="CO14" s="97">
        <f t="shared" si="2"/>
        <v>0</v>
      </c>
      <c r="CP14" s="227">
        <f t="shared" si="3"/>
        <v>0</v>
      </c>
      <c r="CQ14" s="5"/>
      <c r="CS14" s="19" t="s">
        <v>39</v>
      </c>
      <c r="CT14" s="15"/>
      <c r="CU14" s="238">
        <v>0</v>
      </c>
      <c r="CV14" s="53">
        <v>0</v>
      </c>
      <c r="CW14" s="53">
        <v>0</v>
      </c>
      <c r="CX14" s="53">
        <v>0</v>
      </c>
      <c r="CY14" s="53">
        <v>0</v>
      </c>
      <c r="CZ14" s="53">
        <v>0</v>
      </c>
      <c r="DA14" s="53">
        <v>0</v>
      </c>
      <c r="DB14" s="53">
        <v>0</v>
      </c>
      <c r="DC14" s="53">
        <v>0</v>
      </c>
      <c r="DD14" s="53">
        <v>0</v>
      </c>
      <c r="DE14" s="53">
        <v>0</v>
      </c>
      <c r="DF14" s="53">
        <v>0</v>
      </c>
      <c r="DG14" s="53">
        <v>0</v>
      </c>
      <c r="DH14" s="55">
        <f t="shared" si="5"/>
        <v>0</v>
      </c>
      <c r="DJ14" s="268" t="s">
        <v>175</v>
      </c>
      <c r="DK14" s="164"/>
      <c r="DL14" s="260">
        <v>0</v>
      </c>
      <c r="DM14" s="74">
        <v>0</v>
      </c>
      <c r="DN14" s="53">
        <v>0</v>
      </c>
      <c r="DO14" s="53">
        <v>0</v>
      </c>
      <c r="DP14" s="53">
        <v>0</v>
      </c>
      <c r="DQ14" s="53">
        <v>0</v>
      </c>
      <c r="DR14" s="53">
        <v>0</v>
      </c>
      <c r="DS14" s="53">
        <v>0</v>
      </c>
      <c r="DT14" s="53">
        <v>0</v>
      </c>
      <c r="DU14" s="53">
        <v>0</v>
      </c>
      <c r="DV14" s="53">
        <v>0</v>
      </c>
      <c r="DW14" s="53">
        <v>0</v>
      </c>
      <c r="DX14" s="53">
        <v>0</v>
      </c>
      <c r="DY14" s="55">
        <f>SUM(DM14:DX14)</f>
        <v>0</v>
      </c>
      <c r="EA14" s="72" t="s">
        <v>90</v>
      </c>
      <c r="EB14" s="257">
        <f>+EB12+EB10</f>
        <v>0</v>
      </c>
      <c r="EC14" s="97">
        <f aca="true" t="shared" si="12" ref="EC14:EM14">IF(EB14&gt;0,EC12,EB14+EC12)</f>
        <v>0</v>
      </c>
      <c r="ED14" s="97">
        <f t="shared" si="12"/>
        <v>0</v>
      </c>
      <c r="EE14" s="97">
        <f t="shared" si="12"/>
        <v>0</v>
      </c>
      <c r="EF14" s="97">
        <f t="shared" si="12"/>
        <v>0</v>
      </c>
      <c r="EG14" s="97">
        <f t="shared" si="12"/>
        <v>0</v>
      </c>
      <c r="EH14" s="97">
        <f t="shared" si="12"/>
        <v>0</v>
      </c>
      <c r="EI14" s="97">
        <f t="shared" si="12"/>
        <v>0</v>
      </c>
      <c r="EJ14" s="97">
        <f t="shared" si="12"/>
        <v>0</v>
      </c>
      <c r="EK14" s="97">
        <f t="shared" si="12"/>
        <v>0</v>
      </c>
      <c r="EL14" s="97">
        <f t="shared" si="12"/>
        <v>0</v>
      </c>
      <c r="EM14" s="97">
        <f t="shared" si="12"/>
        <v>0</v>
      </c>
      <c r="EN14" s="9"/>
    </row>
    <row r="15" spans="1:144" ht="15.75" thickTop="1">
      <c r="A15" s="21">
        <v>9</v>
      </c>
      <c r="B15" s="158" t="s">
        <v>26</v>
      </c>
      <c r="C15" s="13"/>
      <c r="D15" s="3"/>
      <c r="E15" s="17">
        <v>6</v>
      </c>
      <c r="F15" s="160" t="s">
        <v>186</v>
      </c>
      <c r="G15" s="162">
        <v>0</v>
      </c>
      <c r="H15" s="13"/>
      <c r="I15" s="3"/>
      <c r="J15" s="3"/>
      <c r="K15" s="3"/>
      <c r="L15" s="3"/>
      <c r="M15" s="3"/>
      <c r="N15" s="3"/>
      <c r="P15" s="153" t="s">
        <v>191</v>
      </c>
      <c r="Q15" s="171" t="str">
        <f>INFORMAR!$CV$3</f>
        <v>NOV</v>
      </c>
      <c r="R15" s="171" t="str">
        <f>INFORMAR!$CW$3</f>
        <v>DIC</v>
      </c>
      <c r="S15" s="171" t="str">
        <f>INFORMAR!$CX$3</f>
        <v>ENE</v>
      </c>
      <c r="T15" s="171" t="str">
        <f>INFORMAR!$CY$3</f>
        <v>FEB</v>
      </c>
      <c r="U15" s="171" t="str">
        <f>INFORMAR!$CZ$3</f>
        <v>MAR</v>
      </c>
      <c r="V15" s="171" t="str">
        <f>INFORMAR!$DA$3</f>
        <v>ABR</v>
      </c>
      <c r="W15" s="171" t="str">
        <f>INFORMAR!$DB$3</f>
        <v>MAY</v>
      </c>
      <c r="X15" s="171" t="str">
        <f>INFORMAR!$DC$3</f>
        <v>JUN</v>
      </c>
      <c r="Y15" s="171" t="str">
        <f>INFORMAR!$DD$3</f>
        <v>JUL</v>
      </c>
      <c r="Z15" s="171" t="str">
        <f>INFORMAR!$DE$3</f>
        <v>AGO</v>
      </c>
      <c r="AA15" s="171" t="str">
        <f>INFORMAR!$DF$3</f>
        <v>SEP</v>
      </c>
      <c r="AB15" s="171" t="str">
        <f>INFORMAR!$DG$3</f>
        <v>OCT</v>
      </c>
      <c r="AC15" s="173" t="s">
        <v>3</v>
      </c>
      <c r="AD15" s="16"/>
      <c r="AE15" s="30" t="s">
        <v>52</v>
      </c>
      <c r="AF15" s="245">
        <v>0</v>
      </c>
      <c r="AG15" s="245">
        <v>0</v>
      </c>
      <c r="AH15" s="245">
        <v>0</v>
      </c>
      <c r="AI15" s="245">
        <v>0</v>
      </c>
      <c r="AJ15" s="245">
        <v>0</v>
      </c>
      <c r="AK15" s="245">
        <v>0</v>
      </c>
      <c r="AL15" s="245">
        <v>0</v>
      </c>
      <c r="AM15" s="245">
        <v>0</v>
      </c>
      <c r="AN15" s="245">
        <v>0</v>
      </c>
      <c r="AO15" s="245">
        <v>0</v>
      </c>
      <c r="AP15" s="245">
        <v>0</v>
      </c>
      <c r="AQ15" s="245">
        <v>0</v>
      </c>
      <c r="AR15" s="97">
        <f>SUM(AF15:AQ15)</f>
        <v>0</v>
      </c>
      <c r="AS15" s="16"/>
      <c r="AT15" s="100"/>
      <c r="AU15" s="30" t="s">
        <v>51</v>
      </c>
      <c r="AV15" s="245">
        <v>0</v>
      </c>
      <c r="AW15" s="245">
        <v>0</v>
      </c>
      <c r="AX15" s="245">
        <v>0</v>
      </c>
      <c r="AY15" s="245">
        <v>0</v>
      </c>
      <c r="AZ15" s="245">
        <v>0</v>
      </c>
      <c r="BA15" s="245">
        <v>0</v>
      </c>
      <c r="BB15" s="245">
        <v>0</v>
      </c>
      <c r="BC15" s="245">
        <v>0</v>
      </c>
      <c r="BD15" s="245">
        <v>0</v>
      </c>
      <c r="BE15" s="245">
        <v>0</v>
      </c>
      <c r="BF15" s="245">
        <v>0</v>
      </c>
      <c r="BG15" s="245">
        <v>0</v>
      </c>
      <c r="BH15" s="97">
        <f>SUM(AV15:BG15)</f>
        <v>0</v>
      </c>
      <c r="BI15" s="16"/>
      <c r="CA15" s="30" t="s">
        <v>70</v>
      </c>
      <c r="CB15" s="265">
        <v>0</v>
      </c>
      <c r="CC15" s="266">
        <v>0</v>
      </c>
      <c r="CD15" s="266">
        <v>0</v>
      </c>
      <c r="CE15" s="266">
        <v>0</v>
      </c>
      <c r="CF15" s="266">
        <v>0</v>
      </c>
      <c r="CG15" s="266">
        <v>0</v>
      </c>
      <c r="CH15" s="266">
        <v>0</v>
      </c>
      <c r="CI15" s="266">
        <v>0</v>
      </c>
      <c r="CJ15" s="266">
        <v>0</v>
      </c>
      <c r="CK15" s="266">
        <v>0</v>
      </c>
      <c r="CL15" s="266">
        <v>0</v>
      </c>
      <c r="CM15" s="266">
        <v>0</v>
      </c>
      <c r="CN15" s="266">
        <v>0</v>
      </c>
      <c r="CO15" s="97">
        <f t="shared" si="2"/>
        <v>0</v>
      </c>
      <c r="CP15" s="227">
        <f t="shared" si="3"/>
        <v>0</v>
      </c>
      <c r="CQ15" s="5"/>
      <c r="CS15" s="19" t="s">
        <v>40</v>
      </c>
      <c r="CT15" s="15"/>
      <c r="CU15" s="238"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0</v>
      </c>
      <c r="DA15" s="53">
        <v>0</v>
      </c>
      <c r="DB15" s="53">
        <v>0</v>
      </c>
      <c r="DC15" s="53">
        <v>0</v>
      </c>
      <c r="DD15" s="53">
        <v>0</v>
      </c>
      <c r="DE15" s="53">
        <v>0</v>
      </c>
      <c r="DF15" s="53">
        <v>0</v>
      </c>
      <c r="DG15" s="53">
        <v>0</v>
      </c>
      <c r="DH15" s="55">
        <f t="shared" si="5"/>
        <v>0</v>
      </c>
      <c r="DJ15" s="268" t="s">
        <v>175</v>
      </c>
      <c r="DK15" s="164"/>
      <c r="DL15" s="260">
        <v>0</v>
      </c>
      <c r="DM15" s="53">
        <v>0</v>
      </c>
      <c r="DN15" s="53">
        <v>0</v>
      </c>
      <c r="DO15" s="53">
        <v>0</v>
      </c>
      <c r="DP15" s="53">
        <v>0</v>
      </c>
      <c r="DQ15" s="53">
        <v>0</v>
      </c>
      <c r="DR15" s="53">
        <v>0</v>
      </c>
      <c r="DS15" s="53">
        <v>0</v>
      </c>
      <c r="DT15" s="53">
        <v>0</v>
      </c>
      <c r="DU15" s="53">
        <v>0</v>
      </c>
      <c r="DV15" s="53">
        <v>0</v>
      </c>
      <c r="DW15" s="53">
        <v>0</v>
      </c>
      <c r="DX15" s="53">
        <v>0</v>
      </c>
      <c r="DY15" s="55">
        <f aca="true" t="shared" si="13" ref="DY15:DY21">SUM(DM15:DX15)</f>
        <v>0</v>
      </c>
      <c r="EA15" s="72" t="s">
        <v>91</v>
      </c>
      <c r="EB15" s="256">
        <v>0</v>
      </c>
      <c r="EC15" s="53">
        <v>0</v>
      </c>
      <c r="ED15" s="53">
        <v>0</v>
      </c>
      <c r="EE15" s="53">
        <v>0</v>
      </c>
      <c r="EF15" s="53">
        <v>0</v>
      </c>
      <c r="EG15" s="53">
        <v>0</v>
      </c>
      <c r="EH15" s="53">
        <v>0</v>
      </c>
      <c r="EI15" s="53">
        <v>0</v>
      </c>
      <c r="EJ15" s="53">
        <v>0</v>
      </c>
      <c r="EK15" s="53">
        <v>0</v>
      </c>
      <c r="EL15" s="53">
        <v>0</v>
      </c>
      <c r="EM15" s="53">
        <v>0</v>
      </c>
      <c r="EN15" s="9"/>
    </row>
    <row r="16" spans="1:144" ht="15">
      <c r="A16" s="21">
        <v>10</v>
      </c>
      <c r="B16" s="158" t="s">
        <v>29</v>
      </c>
      <c r="C16" s="13"/>
      <c r="D16" s="3"/>
      <c r="E16" s="21">
        <v>7</v>
      </c>
      <c r="F16" s="160" t="s">
        <v>186</v>
      </c>
      <c r="G16" s="161">
        <v>0</v>
      </c>
      <c r="H16" s="13"/>
      <c r="I16" s="3"/>
      <c r="J16" s="3"/>
      <c r="K16" s="3"/>
      <c r="L16" s="3"/>
      <c r="M16" s="3"/>
      <c r="N16" s="3"/>
      <c r="P16" s="10" t="s">
        <v>30</v>
      </c>
      <c r="Q16" s="241">
        <v>0</v>
      </c>
      <c r="R16" s="241">
        <v>0</v>
      </c>
      <c r="S16" s="241">
        <v>0</v>
      </c>
      <c r="T16" s="241">
        <v>0</v>
      </c>
      <c r="U16" s="241">
        <v>0</v>
      </c>
      <c r="V16" s="241">
        <v>0</v>
      </c>
      <c r="W16" s="241">
        <v>0</v>
      </c>
      <c r="X16" s="241">
        <v>0</v>
      </c>
      <c r="Y16" s="241">
        <v>0</v>
      </c>
      <c r="Z16" s="241">
        <v>0</v>
      </c>
      <c r="AA16" s="241">
        <v>0</v>
      </c>
      <c r="AB16" s="241">
        <v>0</v>
      </c>
      <c r="AC16" s="93">
        <f>SUM(Q16:AB16)</f>
        <v>0</v>
      </c>
      <c r="AD16" s="16"/>
      <c r="AE16" s="253" t="s">
        <v>168</v>
      </c>
      <c r="AF16" s="99">
        <f aca="true" t="shared" si="14" ref="AF16:AQ16">SUM(AF12:AF15)</f>
        <v>0</v>
      </c>
      <c r="AG16" s="99">
        <f t="shared" si="14"/>
        <v>0</v>
      </c>
      <c r="AH16" s="99">
        <f t="shared" si="14"/>
        <v>0</v>
      </c>
      <c r="AI16" s="99">
        <f t="shared" si="14"/>
        <v>0</v>
      </c>
      <c r="AJ16" s="99">
        <f t="shared" si="14"/>
        <v>0</v>
      </c>
      <c r="AK16" s="99">
        <f t="shared" si="14"/>
        <v>0</v>
      </c>
      <c r="AL16" s="99">
        <f t="shared" si="14"/>
        <v>0</v>
      </c>
      <c r="AM16" s="99">
        <f t="shared" si="14"/>
        <v>0</v>
      </c>
      <c r="AN16" s="99">
        <f t="shared" si="14"/>
        <v>0</v>
      </c>
      <c r="AO16" s="99">
        <f t="shared" si="14"/>
        <v>0</v>
      </c>
      <c r="AP16" s="99">
        <f t="shared" si="14"/>
        <v>0</v>
      </c>
      <c r="AQ16" s="99">
        <f t="shared" si="14"/>
        <v>0</v>
      </c>
      <c r="AR16" s="98">
        <f>SUM(AF16:AQ16)</f>
        <v>0</v>
      </c>
      <c r="AS16" s="88"/>
      <c r="AU16" s="254" t="s">
        <v>168</v>
      </c>
      <c r="AV16" s="97">
        <f aca="true" t="shared" si="15" ref="AV16:BG16">SUM(AV12:AV15)</f>
        <v>0</v>
      </c>
      <c r="AW16" s="97">
        <f t="shared" si="15"/>
        <v>0</v>
      </c>
      <c r="AX16" s="97">
        <f t="shared" si="15"/>
        <v>0</v>
      </c>
      <c r="AY16" s="97">
        <f t="shared" si="15"/>
        <v>0</v>
      </c>
      <c r="AZ16" s="97">
        <f t="shared" si="15"/>
        <v>0</v>
      </c>
      <c r="BA16" s="97">
        <f t="shared" si="15"/>
        <v>0</v>
      </c>
      <c r="BB16" s="97">
        <f t="shared" si="15"/>
        <v>0</v>
      </c>
      <c r="BC16" s="97">
        <f t="shared" si="15"/>
        <v>0</v>
      </c>
      <c r="BD16" s="97">
        <f t="shared" si="15"/>
        <v>0</v>
      </c>
      <c r="BE16" s="97">
        <f t="shared" si="15"/>
        <v>0</v>
      </c>
      <c r="BF16" s="97">
        <f t="shared" si="15"/>
        <v>0</v>
      </c>
      <c r="BG16" s="97">
        <f t="shared" si="15"/>
        <v>0</v>
      </c>
      <c r="BH16" s="98">
        <f>SUM(AV16:BG16)</f>
        <v>0</v>
      </c>
      <c r="BI16" s="3"/>
      <c r="BJ16" s="3"/>
      <c r="BL16" s="58"/>
      <c r="BM16" s="103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30" t="s">
        <v>71</v>
      </c>
      <c r="CB16" s="265">
        <v>0</v>
      </c>
      <c r="CC16" s="266">
        <v>0</v>
      </c>
      <c r="CD16" s="266">
        <v>0</v>
      </c>
      <c r="CE16" s="266">
        <v>0</v>
      </c>
      <c r="CF16" s="266">
        <v>0</v>
      </c>
      <c r="CG16" s="266">
        <v>0</v>
      </c>
      <c r="CH16" s="266">
        <v>0</v>
      </c>
      <c r="CI16" s="266">
        <v>0</v>
      </c>
      <c r="CJ16" s="266">
        <v>0</v>
      </c>
      <c r="CK16" s="266">
        <v>0</v>
      </c>
      <c r="CL16" s="266">
        <v>0</v>
      </c>
      <c r="CM16" s="266">
        <v>0</v>
      </c>
      <c r="CN16" s="266">
        <v>0</v>
      </c>
      <c r="CO16" s="97">
        <f t="shared" si="2"/>
        <v>0</v>
      </c>
      <c r="CP16" s="227">
        <f t="shared" si="3"/>
        <v>0</v>
      </c>
      <c r="CQ16" s="5"/>
      <c r="CS16" s="19" t="s">
        <v>41</v>
      </c>
      <c r="CT16" s="15"/>
      <c r="CU16" s="238">
        <v>0</v>
      </c>
      <c r="CV16" s="53">
        <v>0</v>
      </c>
      <c r="CW16" s="53">
        <v>0</v>
      </c>
      <c r="CX16" s="53">
        <v>0</v>
      </c>
      <c r="CY16" s="53">
        <v>0</v>
      </c>
      <c r="CZ16" s="53">
        <v>0</v>
      </c>
      <c r="DA16" s="53">
        <v>0</v>
      </c>
      <c r="DB16" s="53">
        <v>0</v>
      </c>
      <c r="DC16" s="53">
        <v>0</v>
      </c>
      <c r="DD16" s="53">
        <v>0</v>
      </c>
      <c r="DE16" s="53">
        <v>0</v>
      </c>
      <c r="DF16" s="53">
        <v>0</v>
      </c>
      <c r="DG16" s="53">
        <v>0</v>
      </c>
      <c r="DH16" s="55">
        <f t="shared" si="5"/>
        <v>0</v>
      </c>
      <c r="DJ16" s="268" t="s">
        <v>175</v>
      </c>
      <c r="DK16" s="164"/>
      <c r="DL16" s="260">
        <v>0</v>
      </c>
      <c r="DM16" s="53">
        <v>0</v>
      </c>
      <c r="DN16" s="53">
        <v>0</v>
      </c>
      <c r="DO16" s="53">
        <v>0</v>
      </c>
      <c r="DP16" s="53">
        <v>0</v>
      </c>
      <c r="DQ16" s="53">
        <v>0</v>
      </c>
      <c r="DR16" s="53">
        <v>0</v>
      </c>
      <c r="DS16" s="53">
        <v>0</v>
      </c>
      <c r="DT16" s="53">
        <v>0</v>
      </c>
      <c r="DU16" s="53">
        <v>0</v>
      </c>
      <c r="DV16" s="53">
        <v>0</v>
      </c>
      <c r="DW16" s="53">
        <v>0</v>
      </c>
      <c r="DX16" s="53">
        <v>0</v>
      </c>
      <c r="DY16" s="55">
        <f t="shared" si="13"/>
        <v>0</v>
      </c>
      <c r="EA16" s="42"/>
      <c r="EB16" s="169"/>
      <c r="EC16" s="170"/>
      <c r="ED16" s="170"/>
      <c r="EE16" s="170"/>
      <c r="EF16" s="170"/>
      <c r="EG16" s="170"/>
      <c r="EH16" s="170"/>
      <c r="EI16" s="170"/>
      <c r="EJ16" s="170"/>
      <c r="EK16" s="170"/>
      <c r="EL16" s="170"/>
      <c r="EM16" s="170"/>
      <c r="EN16" s="9"/>
    </row>
    <row r="17" spans="1:144" ht="15">
      <c r="A17" s="21">
        <v>11</v>
      </c>
      <c r="B17" s="158" t="s">
        <v>164</v>
      </c>
      <c r="C17" s="13"/>
      <c r="D17" s="3"/>
      <c r="E17" s="21">
        <v>8</v>
      </c>
      <c r="F17" s="160" t="s">
        <v>186</v>
      </c>
      <c r="G17" s="161">
        <v>0</v>
      </c>
      <c r="H17" s="13"/>
      <c r="I17" s="3"/>
      <c r="J17" s="3"/>
      <c r="K17" s="3"/>
      <c r="L17" s="3"/>
      <c r="M17" s="3"/>
      <c r="N17" s="3"/>
      <c r="P17" s="10" t="s">
        <v>38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88"/>
      <c r="AD17" s="16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94"/>
      <c r="AS17" s="3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94"/>
      <c r="BI17" s="3"/>
      <c r="CA17" s="30" t="s">
        <v>72</v>
      </c>
      <c r="CB17" s="265">
        <v>0</v>
      </c>
      <c r="CC17" s="266">
        <v>0</v>
      </c>
      <c r="CD17" s="266">
        <v>0</v>
      </c>
      <c r="CE17" s="266">
        <v>0</v>
      </c>
      <c r="CF17" s="266">
        <v>0</v>
      </c>
      <c r="CG17" s="266">
        <v>0</v>
      </c>
      <c r="CH17" s="266">
        <v>0</v>
      </c>
      <c r="CI17" s="266">
        <v>0</v>
      </c>
      <c r="CJ17" s="266">
        <v>0</v>
      </c>
      <c r="CK17" s="266">
        <v>0</v>
      </c>
      <c r="CL17" s="266">
        <v>0</v>
      </c>
      <c r="CM17" s="266">
        <v>0</v>
      </c>
      <c r="CN17" s="266">
        <v>0</v>
      </c>
      <c r="CO17" s="97">
        <f t="shared" si="2"/>
        <v>0</v>
      </c>
      <c r="CP17" s="227">
        <f t="shared" si="3"/>
        <v>0</v>
      </c>
      <c r="CQ17" s="5"/>
      <c r="CS17" s="240" t="s">
        <v>46</v>
      </c>
      <c r="CT17" s="15"/>
      <c r="CU17" s="238">
        <v>0</v>
      </c>
      <c r="CV17" s="53">
        <v>0</v>
      </c>
      <c r="CW17" s="53">
        <v>0</v>
      </c>
      <c r="CX17" s="53">
        <v>0</v>
      </c>
      <c r="CY17" s="53">
        <v>0</v>
      </c>
      <c r="CZ17" s="53">
        <v>0</v>
      </c>
      <c r="DA17" s="53">
        <v>0</v>
      </c>
      <c r="DB17" s="53">
        <v>0</v>
      </c>
      <c r="DC17" s="53">
        <v>0</v>
      </c>
      <c r="DD17" s="53">
        <v>0</v>
      </c>
      <c r="DE17" s="53">
        <v>0</v>
      </c>
      <c r="DF17" s="53">
        <v>0</v>
      </c>
      <c r="DG17" s="53">
        <v>0</v>
      </c>
      <c r="DH17" s="55">
        <f t="shared" si="5"/>
        <v>0</v>
      </c>
      <c r="DJ17" s="268" t="s">
        <v>175</v>
      </c>
      <c r="DK17" s="164"/>
      <c r="DL17" s="260">
        <v>0</v>
      </c>
      <c r="DM17" s="53">
        <v>0</v>
      </c>
      <c r="DN17" s="53">
        <v>0</v>
      </c>
      <c r="DO17" s="53">
        <v>0</v>
      </c>
      <c r="DP17" s="53">
        <v>0</v>
      </c>
      <c r="DQ17" s="53">
        <v>0</v>
      </c>
      <c r="DR17" s="53">
        <v>0</v>
      </c>
      <c r="DS17" s="53">
        <v>0</v>
      </c>
      <c r="DT17" s="53">
        <v>0</v>
      </c>
      <c r="DU17" s="53">
        <v>0</v>
      </c>
      <c r="DV17" s="53">
        <v>0</v>
      </c>
      <c r="DW17" s="53">
        <v>0</v>
      </c>
      <c r="DX17" s="53">
        <v>0</v>
      </c>
      <c r="DY17" s="55">
        <f t="shared" si="13"/>
        <v>0</v>
      </c>
      <c r="EA17" s="73" t="s">
        <v>92</v>
      </c>
      <c r="EB17" s="112">
        <f>EB12-EB15</f>
        <v>0</v>
      </c>
      <c r="EC17" s="113">
        <f aca="true" t="shared" si="16" ref="EC17:EM17">EC12-EC15</f>
        <v>0</v>
      </c>
      <c r="ED17" s="113">
        <f t="shared" si="16"/>
        <v>0</v>
      </c>
      <c r="EE17" s="113">
        <f t="shared" si="16"/>
        <v>0</v>
      </c>
      <c r="EF17" s="113">
        <f t="shared" si="16"/>
        <v>0</v>
      </c>
      <c r="EG17" s="113">
        <f t="shared" si="16"/>
        <v>0</v>
      </c>
      <c r="EH17" s="113">
        <f t="shared" si="16"/>
        <v>0</v>
      </c>
      <c r="EI17" s="113">
        <f t="shared" si="16"/>
        <v>0</v>
      </c>
      <c r="EJ17" s="113">
        <f t="shared" si="16"/>
        <v>0</v>
      </c>
      <c r="EK17" s="113">
        <f t="shared" si="16"/>
        <v>0</v>
      </c>
      <c r="EL17" s="113">
        <f t="shared" si="16"/>
        <v>0</v>
      </c>
      <c r="EM17" s="113">
        <f t="shared" si="16"/>
        <v>0</v>
      </c>
      <c r="EN17" s="9"/>
    </row>
    <row r="18" spans="1:129" ht="15">
      <c r="A18" s="21">
        <v>12</v>
      </c>
      <c r="B18" s="158" t="s">
        <v>32</v>
      </c>
      <c r="C18" s="13"/>
      <c r="D18" s="3"/>
      <c r="E18" s="21">
        <v>9</v>
      </c>
      <c r="F18" s="160" t="s">
        <v>186</v>
      </c>
      <c r="G18" s="161">
        <v>0</v>
      </c>
      <c r="H18" s="13"/>
      <c r="I18" s="3"/>
      <c r="J18" s="3"/>
      <c r="K18" s="3"/>
      <c r="L18" s="3"/>
      <c r="M18" s="3"/>
      <c r="N18" s="3"/>
      <c r="P18" s="10" t="s">
        <v>34</v>
      </c>
      <c r="Q18" s="242">
        <v>0</v>
      </c>
      <c r="R18" s="242">
        <v>0</v>
      </c>
      <c r="S18" s="242">
        <v>0</v>
      </c>
      <c r="T18" s="242">
        <v>0</v>
      </c>
      <c r="U18" s="242">
        <v>0</v>
      </c>
      <c r="V18" s="242">
        <v>0</v>
      </c>
      <c r="W18" s="242">
        <v>0</v>
      </c>
      <c r="X18" s="242">
        <v>0</v>
      </c>
      <c r="Y18" s="242">
        <v>0</v>
      </c>
      <c r="Z18" s="242">
        <v>0</v>
      </c>
      <c r="AA18" s="242">
        <v>0</v>
      </c>
      <c r="AB18" s="242">
        <v>0</v>
      </c>
      <c r="AC18" s="88"/>
      <c r="AD18" s="16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95"/>
      <c r="AS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95"/>
      <c r="BI18" s="35"/>
      <c r="CA18" s="190" t="s">
        <v>167</v>
      </c>
      <c r="CB18" s="265">
        <v>0</v>
      </c>
      <c r="CC18" s="266">
        <v>0</v>
      </c>
      <c r="CD18" s="266">
        <v>0</v>
      </c>
      <c r="CE18" s="266">
        <v>0</v>
      </c>
      <c r="CF18" s="266">
        <v>0</v>
      </c>
      <c r="CG18" s="266">
        <v>0</v>
      </c>
      <c r="CH18" s="266">
        <v>0</v>
      </c>
      <c r="CI18" s="266">
        <v>0</v>
      </c>
      <c r="CJ18" s="266">
        <v>0</v>
      </c>
      <c r="CK18" s="266">
        <v>0</v>
      </c>
      <c r="CL18" s="266">
        <v>0</v>
      </c>
      <c r="CM18" s="266">
        <v>0</v>
      </c>
      <c r="CN18" s="266">
        <v>0</v>
      </c>
      <c r="CO18" s="97">
        <f t="shared" si="2"/>
        <v>0</v>
      </c>
      <c r="CP18" s="227">
        <f t="shared" si="3"/>
        <v>0</v>
      </c>
      <c r="CQ18" s="5"/>
      <c r="CS18" s="240" t="s">
        <v>46</v>
      </c>
      <c r="CT18" s="15"/>
      <c r="CU18" s="238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0</v>
      </c>
      <c r="DA18" s="53">
        <v>0</v>
      </c>
      <c r="DB18" s="53">
        <v>0</v>
      </c>
      <c r="DC18" s="53">
        <v>0</v>
      </c>
      <c r="DD18" s="53">
        <v>0</v>
      </c>
      <c r="DE18" s="53">
        <v>0</v>
      </c>
      <c r="DF18" s="53">
        <v>0</v>
      </c>
      <c r="DG18" s="53">
        <v>0</v>
      </c>
      <c r="DH18" s="55">
        <f t="shared" si="5"/>
        <v>0</v>
      </c>
      <c r="DJ18" s="268" t="s">
        <v>175</v>
      </c>
      <c r="DK18" s="164"/>
      <c r="DL18" s="260">
        <v>0</v>
      </c>
      <c r="DM18" s="53">
        <v>0</v>
      </c>
      <c r="DN18" s="53">
        <v>0</v>
      </c>
      <c r="DO18" s="53">
        <v>0</v>
      </c>
      <c r="DP18" s="53">
        <v>0</v>
      </c>
      <c r="DQ18" s="53">
        <v>0</v>
      </c>
      <c r="DR18" s="53">
        <v>0</v>
      </c>
      <c r="DS18" s="53">
        <v>0</v>
      </c>
      <c r="DT18" s="53">
        <v>0</v>
      </c>
      <c r="DU18" s="53">
        <v>0</v>
      </c>
      <c r="DV18" s="53">
        <v>0</v>
      </c>
      <c r="DW18" s="53">
        <v>0</v>
      </c>
      <c r="DX18" s="53">
        <v>0</v>
      </c>
      <c r="DY18" s="55">
        <f t="shared" si="13"/>
        <v>0</v>
      </c>
    </row>
    <row r="19" spans="1:129" ht="15.75" thickBot="1">
      <c r="A19" s="13"/>
      <c r="B19" s="28"/>
      <c r="C19" s="13"/>
      <c r="D19" s="3"/>
      <c r="E19" s="21">
        <v>10</v>
      </c>
      <c r="F19" s="160" t="s">
        <v>186</v>
      </c>
      <c r="G19" s="161">
        <v>0</v>
      </c>
      <c r="H19" s="13"/>
      <c r="I19" s="3"/>
      <c r="J19" s="3"/>
      <c r="K19" s="3"/>
      <c r="L19" s="3"/>
      <c r="M19" s="3"/>
      <c r="N19" s="3"/>
      <c r="P19" s="3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3"/>
      <c r="AE19" s="57" t="str">
        <f>INFORMAR!$F$9</f>
        <v>XXXXXXXXX</v>
      </c>
      <c r="AF19" s="171" t="str">
        <f>INFORMAR!$Q$15</f>
        <v>NOV</v>
      </c>
      <c r="AG19" s="171" t="str">
        <f>INFORMAR!$R$15</f>
        <v>DIC</v>
      </c>
      <c r="AH19" s="171" t="str">
        <f>INFORMAR!$S$15</f>
        <v>ENE</v>
      </c>
      <c r="AI19" s="171" t="str">
        <f>INFORMAR!$T$15</f>
        <v>FEB</v>
      </c>
      <c r="AJ19" s="171" t="str">
        <f>INFORMAR!$U$15</f>
        <v>MAR</v>
      </c>
      <c r="AK19" s="171" t="str">
        <f>INFORMAR!$V$15</f>
        <v>ABR</v>
      </c>
      <c r="AL19" s="171" t="str">
        <f>INFORMAR!$W$15</f>
        <v>MAY</v>
      </c>
      <c r="AM19" s="171" t="str">
        <f>INFORMAR!$X$15</f>
        <v>JUN</v>
      </c>
      <c r="AN19" s="171" t="str">
        <f>INFORMAR!$Y$15</f>
        <v>JUL</v>
      </c>
      <c r="AO19" s="171" t="str">
        <f>INFORMAR!$Z$15</f>
        <v>AGO</v>
      </c>
      <c r="AP19" s="171" t="str">
        <f>INFORMAR!$AA$15</f>
        <v>SEP</v>
      </c>
      <c r="AQ19" s="171" t="str">
        <f>INFORMAR!$AB$15</f>
        <v>OCT</v>
      </c>
      <c r="AR19" s="173" t="s">
        <v>3</v>
      </c>
      <c r="AS19" s="16"/>
      <c r="AU19" s="57" t="str">
        <f>INFORMAR!$F$17</f>
        <v>XXXXXXXXX</v>
      </c>
      <c r="AV19" s="171" t="str">
        <f>INFORMAR!$Q$15</f>
        <v>NOV</v>
      </c>
      <c r="AW19" s="171" t="str">
        <f>INFORMAR!$R$15</f>
        <v>DIC</v>
      </c>
      <c r="AX19" s="171" t="str">
        <f>INFORMAR!$S$15</f>
        <v>ENE</v>
      </c>
      <c r="AY19" s="171" t="str">
        <f>INFORMAR!$T$15</f>
        <v>FEB</v>
      </c>
      <c r="AZ19" s="171" t="str">
        <f>INFORMAR!$U$15</f>
        <v>MAR</v>
      </c>
      <c r="BA19" s="171" t="str">
        <f>INFORMAR!$V$15</f>
        <v>ABR</v>
      </c>
      <c r="BB19" s="171" t="str">
        <f>INFORMAR!$W$15</f>
        <v>MAY</v>
      </c>
      <c r="BC19" s="171" t="str">
        <f>INFORMAR!$X$15</f>
        <v>JUN</v>
      </c>
      <c r="BD19" s="171" t="str">
        <f>INFORMAR!$Y$15</f>
        <v>JUL</v>
      </c>
      <c r="BE19" s="171" t="str">
        <f>INFORMAR!$Z$15</f>
        <v>AGO</v>
      </c>
      <c r="BF19" s="171" t="str">
        <f>INFORMAR!$AA$15</f>
        <v>SEP</v>
      </c>
      <c r="BG19" s="171" t="str">
        <f>INFORMAR!$AB$15</f>
        <v>OCT</v>
      </c>
      <c r="BH19" s="173" t="s">
        <v>3</v>
      </c>
      <c r="BI19" s="16"/>
      <c r="CA19" s="190" t="s">
        <v>167</v>
      </c>
      <c r="CB19" s="265">
        <v>0</v>
      </c>
      <c r="CC19" s="266">
        <v>0</v>
      </c>
      <c r="CD19" s="266">
        <v>0</v>
      </c>
      <c r="CE19" s="266">
        <v>0</v>
      </c>
      <c r="CF19" s="266">
        <v>0</v>
      </c>
      <c r="CG19" s="266">
        <v>0</v>
      </c>
      <c r="CH19" s="266">
        <v>0</v>
      </c>
      <c r="CI19" s="266">
        <v>0</v>
      </c>
      <c r="CJ19" s="266">
        <v>0</v>
      </c>
      <c r="CK19" s="266">
        <v>0</v>
      </c>
      <c r="CL19" s="266">
        <v>0</v>
      </c>
      <c r="CM19" s="266">
        <v>0</v>
      </c>
      <c r="CN19" s="266">
        <v>0</v>
      </c>
      <c r="CO19" s="97">
        <f t="shared" si="2"/>
        <v>0</v>
      </c>
      <c r="CP19" s="227">
        <f t="shared" si="3"/>
        <v>0</v>
      </c>
      <c r="CQ19" s="5"/>
      <c r="CS19" s="240" t="s">
        <v>46</v>
      </c>
      <c r="CT19" s="15"/>
      <c r="CU19" s="238">
        <v>0</v>
      </c>
      <c r="CV19" s="53">
        <v>0</v>
      </c>
      <c r="CW19" s="53">
        <v>0</v>
      </c>
      <c r="CX19" s="53">
        <v>0</v>
      </c>
      <c r="CY19" s="53">
        <v>0</v>
      </c>
      <c r="CZ19" s="53">
        <v>0</v>
      </c>
      <c r="DA19" s="53">
        <v>0</v>
      </c>
      <c r="DB19" s="53">
        <v>0</v>
      </c>
      <c r="DC19" s="53">
        <v>0</v>
      </c>
      <c r="DD19" s="53">
        <v>0</v>
      </c>
      <c r="DE19" s="53">
        <v>0</v>
      </c>
      <c r="DF19" s="53">
        <v>0</v>
      </c>
      <c r="DG19" s="53">
        <v>0</v>
      </c>
      <c r="DH19" s="55">
        <f t="shared" si="5"/>
        <v>0</v>
      </c>
      <c r="DJ19" s="268" t="s">
        <v>175</v>
      </c>
      <c r="DK19" s="164"/>
      <c r="DL19" s="260">
        <v>0</v>
      </c>
      <c r="DM19" s="53">
        <v>0</v>
      </c>
      <c r="DN19" s="53">
        <v>0</v>
      </c>
      <c r="DO19" s="53">
        <v>0</v>
      </c>
      <c r="DP19" s="53">
        <v>0</v>
      </c>
      <c r="DQ19" s="53">
        <v>0</v>
      </c>
      <c r="DR19" s="53">
        <v>0</v>
      </c>
      <c r="DS19" s="53">
        <v>0</v>
      </c>
      <c r="DT19" s="53">
        <v>0</v>
      </c>
      <c r="DU19" s="53">
        <v>0</v>
      </c>
      <c r="DV19" s="53">
        <v>0</v>
      </c>
      <c r="DW19" s="53">
        <v>0</v>
      </c>
      <c r="DX19" s="53">
        <v>0</v>
      </c>
      <c r="DY19" s="55">
        <f t="shared" si="13"/>
        <v>0</v>
      </c>
    </row>
    <row r="20" spans="1:144" ht="15.75" thickTop="1">
      <c r="A20" s="23"/>
      <c r="B20" s="23"/>
      <c r="C20" s="3"/>
      <c r="D20" s="3"/>
      <c r="E20" s="23"/>
      <c r="F20" s="23"/>
      <c r="G20" s="23"/>
      <c r="H20" s="3"/>
      <c r="I20" s="3"/>
      <c r="J20" s="3"/>
      <c r="K20" s="3"/>
      <c r="L20" s="3"/>
      <c r="M20" s="3"/>
      <c r="N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7" t="s">
        <v>49</v>
      </c>
      <c r="AF20" s="243">
        <v>0</v>
      </c>
      <c r="AG20" s="243">
        <v>0</v>
      </c>
      <c r="AH20" s="243">
        <v>0</v>
      </c>
      <c r="AI20" s="243">
        <v>0</v>
      </c>
      <c r="AJ20" s="243">
        <v>0</v>
      </c>
      <c r="AK20" s="243">
        <v>0</v>
      </c>
      <c r="AL20" s="243">
        <v>0</v>
      </c>
      <c r="AM20" s="243">
        <v>0</v>
      </c>
      <c r="AN20" s="243">
        <v>0</v>
      </c>
      <c r="AO20" s="243">
        <v>0</v>
      </c>
      <c r="AP20" s="243">
        <v>0</v>
      </c>
      <c r="AQ20" s="243">
        <v>0</v>
      </c>
      <c r="AR20" s="93">
        <f>SUM(AF20:AQ20)</f>
        <v>0</v>
      </c>
      <c r="AS20" s="16"/>
      <c r="AU20" s="7" t="s">
        <v>49</v>
      </c>
      <c r="AV20" s="243">
        <v>0</v>
      </c>
      <c r="AW20" s="243">
        <v>0</v>
      </c>
      <c r="AX20" s="243">
        <v>0</v>
      </c>
      <c r="AY20" s="243">
        <v>0</v>
      </c>
      <c r="AZ20" s="243">
        <v>0</v>
      </c>
      <c r="BA20" s="243">
        <v>0</v>
      </c>
      <c r="BB20" s="243">
        <v>0</v>
      </c>
      <c r="BC20" s="243">
        <v>0</v>
      </c>
      <c r="BD20" s="243">
        <v>0</v>
      </c>
      <c r="BE20" s="243">
        <v>0</v>
      </c>
      <c r="BF20" s="243">
        <v>0</v>
      </c>
      <c r="BG20" s="243">
        <v>0</v>
      </c>
      <c r="BH20" s="89">
        <f>SUM(AV20:BG20)</f>
        <v>0</v>
      </c>
      <c r="BI20" s="16"/>
      <c r="CA20" s="30" t="s">
        <v>73</v>
      </c>
      <c r="CB20" s="265">
        <v>0</v>
      </c>
      <c r="CC20" s="266">
        <v>0</v>
      </c>
      <c r="CD20" s="266">
        <v>0</v>
      </c>
      <c r="CE20" s="266">
        <v>0</v>
      </c>
      <c r="CF20" s="266">
        <v>0</v>
      </c>
      <c r="CG20" s="266">
        <v>0</v>
      </c>
      <c r="CH20" s="266">
        <v>0</v>
      </c>
      <c r="CI20" s="266">
        <v>0</v>
      </c>
      <c r="CJ20" s="266">
        <v>0</v>
      </c>
      <c r="CK20" s="266">
        <v>0</v>
      </c>
      <c r="CL20" s="266">
        <v>0</v>
      </c>
      <c r="CM20" s="266">
        <v>0</v>
      </c>
      <c r="CN20" s="266">
        <v>0</v>
      </c>
      <c r="CO20" s="97">
        <f t="shared" si="2"/>
        <v>0</v>
      </c>
      <c r="CP20" s="227">
        <f t="shared" si="3"/>
        <v>0</v>
      </c>
      <c r="CQ20" s="5"/>
      <c r="CS20" s="240" t="s">
        <v>46</v>
      </c>
      <c r="CT20" s="15"/>
      <c r="CU20" s="238">
        <v>0</v>
      </c>
      <c r="CV20" s="53">
        <v>0</v>
      </c>
      <c r="CW20" s="53">
        <v>0</v>
      </c>
      <c r="CX20" s="53">
        <v>0</v>
      </c>
      <c r="CY20" s="53">
        <v>0</v>
      </c>
      <c r="CZ20" s="53">
        <v>0</v>
      </c>
      <c r="DA20" s="53">
        <v>0</v>
      </c>
      <c r="DB20" s="53">
        <v>0</v>
      </c>
      <c r="DC20" s="53">
        <v>0</v>
      </c>
      <c r="DD20" s="53">
        <v>0</v>
      </c>
      <c r="DE20" s="53">
        <v>0</v>
      </c>
      <c r="DF20" s="53">
        <v>0</v>
      </c>
      <c r="DG20" s="53">
        <v>0</v>
      </c>
      <c r="DH20" s="55">
        <f t="shared" si="5"/>
        <v>0</v>
      </c>
      <c r="DJ20" s="268" t="s">
        <v>175</v>
      </c>
      <c r="DK20" s="164"/>
      <c r="DL20" s="260">
        <v>0</v>
      </c>
      <c r="DM20" s="53">
        <v>0</v>
      </c>
      <c r="DN20" s="53">
        <v>0</v>
      </c>
      <c r="DO20" s="53">
        <v>0</v>
      </c>
      <c r="DP20" s="53">
        <v>0</v>
      </c>
      <c r="DQ20" s="53">
        <v>0</v>
      </c>
      <c r="DR20" s="53">
        <v>0</v>
      </c>
      <c r="DS20" s="53">
        <v>0</v>
      </c>
      <c r="DT20" s="53">
        <v>0</v>
      </c>
      <c r="DU20" s="53">
        <v>0</v>
      </c>
      <c r="DV20" s="53">
        <v>0</v>
      </c>
      <c r="DW20" s="53">
        <v>0</v>
      </c>
      <c r="DX20" s="53">
        <v>0</v>
      </c>
      <c r="DY20" s="55">
        <f t="shared" si="13"/>
        <v>0</v>
      </c>
      <c r="EA20" s="197" t="s">
        <v>157</v>
      </c>
      <c r="EB20" s="197"/>
      <c r="EC20" s="197" t="s">
        <v>2</v>
      </c>
      <c r="ED20" s="197"/>
      <c r="EE20" s="197"/>
      <c r="EF20" s="197"/>
      <c r="EG20" s="197"/>
      <c r="EH20" s="197"/>
      <c r="EI20" s="197"/>
      <c r="EJ20" s="197"/>
      <c r="EK20" s="197"/>
      <c r="EL20" s="197"/>
      <c r="EM20" s="197"/>
      <c r="EN20" s="197"/>
    </row>
    <row r="21" spans="1:144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P21" s="3"/>
      <c r="V21" s="39"/>
      <c r="W21" s="39"/>
      <c r="X21" s="39"/>
      <c r="Y21" s="3"/>
      <c r="Z21" s="3"/>
      <c r="AA21" s="3"/>
      <c r="AB21" s="3"/>
      <c r="AC21" s="3"/>
      <c r="AD21" s="3"/>
      <c r="AE21" s="30" t="s">
        <v>50</v>
      </c>
      <c r="AF21" s="244">
        <v>0</v>
      </c>
      <c r="AG21" s="244">
        <v>0</v>
      </c>
      <c r="AH21" s="244">
        <v>0</v>
      </c>
      <c r="AI21" s="244">
        <v>0</v>
      </c>
      <c r="AJ21" s="244">
        <v>0</v>
      </c>
      <c r="AK21" s="244">
        <v>0</v>
      </c>
      <c r="AL21" s="244">
        <v>0</v>
      </c>
      <c r="AM21" s="244">
        <v>0</v>
      </c>
      <c r="AN21" s="244">
        <v>0</v>
      </c>
      <c r="AO21" s="244">
        <v>0</v>
      </c>
      <c r="AP21" s="244">
        <v>0</v>
      </c>
      <c r="AQ21" s="244">
        <v>0</v>
      </c>
      <c r="AR21" s="88">
        <f>SUM(AF21:AQ21)</f>
        <v>0</v>
      </c>
      <c r="AS21" s="16"/>
      <c r="AU21" s="30" t="s">
        <v>55</v>
      </c>
      <c r="AV21" s="244">
        <v>0</v>
      </c>
      <c r="AW21" s="244">
        <v>0</v>
      </c>
      <c r="AX21" s="244">
        <v>0</v>
      </c>
      <c r="AY21" s="244">
        <v>0</v>
      </c>
      <c r="AZ21" s="244">
        <v>0</v>
      </c>
      <c r="BA21" s="244">
        <v>0</v>
      </c>
      <c r="BB21" s="244">
        <v>0</v>
      </c>
      <c r="BC21" s="244">
        <v>0</v>
      </c>
      <c r="BD21" s="244">
        <v>0</v>
      </c>
      <c r="BE21" s="244">
        <v>0</v>
      </c>
      <c r="BF21" s="244">
        <v>0</v>
      </c>
      <c r="BG21" s="244">
        <v>0</v>
      </c>
      <c r="BH21" s="97">
        <f>SUM(AV21:BG21)</f>
        <v>0</v>
      </c>
      <c r="BI21" s="16"/>
      <c r="CA21" s="30" t="s">
        <v>74</v>
      </c>
      <c r="CB21" s="265">
        <v>0</v>
      </c>
      <c r="CC21" s="266">
        <v>0</v>
      </c>
      <c r="CD21" s="266">
        <v>0</v>
      </c>
      <c r="CE21" s="266">
        <v>0</v>
      </c>
      <c r="CF21" s="266">
        <v>0</v>
      </c>
      <c r="CG21" s="266">
        <v>0</v>
      </c>
      <c r="CH21" s="266">
        <v>0</v>
      </c>
      <c r="CI21" s="266">
        <v>0</v>
      </c>
      <c r="CJ21" s="266">
        <v>0</v>
      </c>
      <c r="CK21" s="266">
        <v>0</v>
      </c>
      <c r="CL21" s="266">
        <v>0</v>
      </c>
      <c r="CM21" s="266">
        <v>0</v>
      </c>
      <c r="CN21" s="266">
        <v>0</v>
      </c>
      <c r="CO21" s="97">
        <f t="shared" si="2"/>
        <v>0</v>
      </c>
      <c r="CP21" s="227">
        <f t="shared" si="3"/>
        <v>0</v>
      </c>
      <c r="CQ21" s="5"/>
      <c r="CS21" s="240" t="s">
        <v>46</v>
      </c>
      <c r="CT21" s="15"/>
      <c r="CU21" s="238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0</v>
      </c>
      <c r="DA21" s="53">
        <v>0</v>
      </c>
      <c r="DB21" s="53">
        <v>0</v>
      </c>
      <c r="DC21" s="53">
        <v>0</v>
      </c>
      <c r="DD21" s="53">
        <v>0</v>
      </c>
      <c r="DE21" s="53">
        <v>0</v>
      </c>
      <c r="DF21" s="53">
        <v>0</v>
      </c>
      <c r="DG21" s="53">
        <v>0</v>
      </c>
      <c r="DH21" s="55">
        <f t="shared" si="5"/>
        <v>0</v>
      </c>
      <c r="DJ21" s="268" t="s">
        <v>175</v>
      </c>
      <c r="DK21" s="164"/>
      <c r="DL21" s="260">
        <v>0</v>
      </c>
      <c r="DM21" s="53">
        <v>0</v>
      </c>
      <c r="DN21" s="53">
        <v>0</v>
      </c>
      <c r="DO21" s="53">
        <v>0</v>
      </c>
      <c r="DP21" s="53">
        <v>0</v>
      </c>
      <c r="DQ21" s="53">
        <v>0</v>
      </c>
      <c r="DR21" s="53">
        <v>0</v>
      </c>
      <c r="DS21" s="53">
        <v>0</v>
      </c>
      <c r="DT21" s="53">
        <v>0</v>
      </c>
      <c r="DU21" s="53">
        <v>0</v>
      </c>
      <c r="DV21" s="53">
        <v>0</v>
      </c>
      <c r="DW21" s="53">
        <v>0</v>
      </c>
      <c r="DX21" s="53">
        <v>0</v>
      </c>
      <c r="DY21" s="55">
        <f t="shared" si="13"/>
        <v>0</v>
      </c>
      <c r="EA21" s="198">
        <v>0.21</v>
      </c>
      <c r="EB21" s="197"/>
      <c r="EC21" s="197" t="s">
        <v>153</v>
      </c>
      <c r="ED21" s="197"/>
      <c r="EE21" s="197"/>
      <c r="EF21" s="197"/>
      <c r="EG21" s="197"/>
      <c r="EH21" s="197"/>
      <c r="EI21" s="197"/>
      <c r="EJ21" s="197"/>
      <c r="EK21" s="197"/>
      <c r="EL21" s="197"/>
      <c r="EM21" s="197"/>
      <c r="EN21" s="197"/>
    </row>
    <row r="22" spans="1:144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P22" s="154" t="s">
        <v>192</v>
      </c>
      <c r="Q22" s="302" t="s">
        <v>165</v>
      </c>
      <c r="R22" s="303"/>
      <c r="S22" s="302" t="s">
        <v>42</v>
      </c>
      <c r="T22" s="303"/>
      <c r="U22" s="175" t="s">
        <v>43</v>
      </c>
      <c r="V22" s="46"/>
      <c r="W22" s="46"/>
      <c r="X22" s="39"/>
      <c r="Y22" s="3"/>
      <c r="Z22" s="3"/>
      <c r="AA22" s="3"/>
      <c r="AB22" s="3"/>
      <c r="AC22" s="3"/>
      <c r="AD22" s="3"/>
      <c r="AE22" s="30" t="s">
        <v>51</v>
      </c>
      <c r="AF22" s="244">
        <v>0</v>
      </c>
      <c r="AG22" s="244">
        <v>0</v>
      </c>
      <c r="AH22" s="244">
        <v>0</v>
      </c>
      <c r="AI22" s="244">
        <v>0</v>
      </c>
      <c r="AJ22" s="244">
        <v>0</v>
      </c>
      <c r="AK22" s="244">
        <v>0</v>
      </c>
      <c r="AL22" s="244">
        <v>0</v>
      </c>
      <c r="AM22" s="244">
        <v>0</v>
      </c>
      <c r="AN22" s="244">
        <v>0</v>
      </c>
      <c r="AO22" s="244">
        <v>0</v>
      </c>
      <c r="AP22" s="244">
        <v>0</v>
      </c>
      <c r="AQ22" s="244">
        <v>0</v>
      </c>
      <c r="AR22" s="88">
        <f>SUM(AF22:AQ22)</f>
        <v>0</v>
      </c>
      <c r="AS22" s="16"/>
      <c r="AU22" s="30" t="s">
        <v>56</v>
      </c>
      <c r="AV22" s="244">
        <v>0</v>
      </c>
      <c r="AW22" s="244">
        <v>0</v>
      </c>
      <c r="AX22" s="244">
        <v>0</v>
      </c>
      <c r="AY22" s="244">
        <v>0</v>
      </c>
      <c r="AZ22" s="244">
        <v>0</v>
      </c>
      <c r="BA22" s="244">
        <v>0</v>
      </c>
      <c r="BB22" s="244">
        <v>0</v>
      </c>
      <c r="BC22" s="244">
        <v>0</v>
      </c>
      <c r="BD22" s="244">
        <v>0</v>
      </c>
      <c r="BE22" s="244">
        <v>0</v>
      </c>
      <c r="BF22" s="244">
        <v>0</v>
      </c>
      <c r="BG22" s="244">
        <v>0</v>
      </c>
      <c r="BH22" s="97">
        <f>SUM(AV22:BG22)</f>
        <v>0</v>
      </c>
      <c r="BI22" s="16"/>
      <c r="CA22" s="30" t="s">
        <v>75</v>
      </c>
      <c r="CB22" s="265">
        <v>0</v>
      </c>
      <c r="CC22" s="266">
        <v>0</v>
      </c>
      <c r="CD22" s="266">
        <v>0</v>
      </c>
      <c r="CE22" s="266">
        <v>0</v>
      </c>
      <c r="CF22" s="266">
        <v>0</v>
      </c>
      <c r="CG22" s="266">
        <v>0</v>
      </c>
      <c r="CH22" s="266">
        <v>0</v>
      </c>
      <c r="CI22" s="266">
        <v>0</v>
      </c>
      <c r="CJ22" s="266">
        <v>0</v>
      </c>
      <c r="CK22" s="266">
        <v>0</v>
      </c>
      <c r="CL22" s="266">
        <v>0</v>
      </c>
      <c r="CM22" s="266">
        <v>0</v>
      </c>
      <c r="CN22" s="266">
        <v>0</v>
      </c>
      <c r="CO22" s="97">
        <f t="shared" si="2"/>
        <v>0</v>
      </c>
      <c r="CP22" s="227">
        <f t="shared" si="3"/>
        <v>0</v>
      </c>
      <c r="CQ22" s="5"/>
      <c r="CS22" s="240" t="s">
        <v>46</v>
      </c>
      <c r="CT22" s="15"/>
      <c r="CU22" s="238">
        <v>0</v>
      </c>
      <c r="CV22" s="53">
        <v>0</v>
      </c>
      <c r="CW22" s="53">
        <v>0</v>
      </c>
      <c r="CX22" s="53">
        <v>0</v>
      </c>
      <c r="CY22" s="53">
        <v>0</v>
      </c>
      <c r="CZ22" s="53">
        <v>0</v>
      </c>
      <c r="DA22" s="53">
        <v>0</v>
      </c>
      <c r="DB22" s="53">
        <v>0</v>
      </c>
      <c r="DC22" s="53">
        <v>0</v>
      </c>
      <c r="DD22" s="53">
        <v>0</v>
      </c>
      <c r="DE22" s="53">
        <v>0</v>
      </c>
      <c r="DF22" s="53">
        <v>0</v>
      </c>
      <c r="DG22" s="53">
        <v>0</v>
      </c>
      <c r="DH22" s="55">
        <f t="shared" si="5"/>
        <v>0</v>
      </c>
      <c r="DJ22" s="268"/>
      <c r="DK22" s="164"/>
      <c r="DL22" s="249"/>
      <c r="DM22" s="165"/>
      <c r="DN22" s="166"/>
      <c r="DO22" s="167"/>
      <c r="DP22" s="165"/>
      <c r="DQ22" s="165"/>
      <c r="DR22" s="165"/>
      <c r="DS22" s="165"/>
      <c r="DT22" s="165"/>
      <c r="DU22" s="165"/>
      <c r="DV22" s="165"/>
      <c r="DW22" s="165"/>
      <c r="DX22" s="165"/>
      <c r="DY22" s="56"/>
      <c r="EA22" s="197"/>
      <c r="EB22" s="197"/>
      <c r="EC22" s="197" t="s">
        <v>152</v>
      </c>
      <c r="ED22" s="197"/>
      <c r="EE22" s="197"/>
      <c r="EF22" s="197"/>
      <c r="EG22" s="197"/>
      <c r="EH22" s="197"/>
      <c r="EI22" s="197"/>
      <c r="EJ22" s="197"/>
      <c r="EK22" s="197"/>
      <c r="EL22" s="197"/>
      <c r="EM22" s="197"/>
      <c r="EN22" s="197"/>
    </row>
    <row r="23" spans="1:144" ht="15">
      <c r="A23" s="87"/>
      <c r="B23" s="87" t="str">
        <f>B7</f>
        <v>NOV</v>
      </c>
      <c r="C23" s="87" t="str">
        <f>B8</f>
        <v>DIC</v>
      </c>
      <c r="D23" s="87" t="str">
        <f>B9</f>
        <v>ENE</v>
      </c>
      <c r="E23" s="87" t="str">
        <f>B10</f>
        <v>FEB</v>
      </c>
      <c r="F23" s="87" t="str">
        <f>B11</f>
        <v>MAR</v>
      </c>
      <c r="G23" s="87" t="str">
        <f>B12</f>
        <v>ABR</v>
      </c>
      <c r="H23" s="87" t="str">
        <f>B13</f>
        <v>MAY</v>
      </c>
      <c r="I23" s="87" t="str">
        <f>B14</f>
        <v>JUN</v>
      </c>
      <c r="J23" s="87" t="str">
        <f>B15</f>
        <v>JUL</v>
      </c>
      <c r="K23" s="87" t="str">
        <f>B16</f>
        <v>AGO</v>
      </c>
      <c r="L23" s="87" t="str">
        <f>B17</f>
        <v>SEP</v>
      </c>
      <c r="M23" s="87" t="str">
        <f>B18</f>
        <v>OCT</v>
      </c>
      <c r="N23" s="87"/>
      <c r="P23" s="29" t="str">
        <f>INFORMAR!$F$7</f>
        <v>XXXXXXXXX</v>
      </c>
      <c r="Q23" s="307">
        <v>0</v>
      </c>
      <c r="R23" s="308"/>
      <c r="S23" s="307">
        <v>0</v>
      </c>
      <c r="T23" s="308"/>
      <c r="U23" s="54">
        <f>S23*Q23</f>
        <v>0</v>
      </c>
      <c r="V23" s="47"/>
      <c r="W23" s="47"/>
      <c r="X23" s="39"/>
      <c r="Y23" s="3"/>
      <c r="Z23" s="3"/>
      <c r="AA23" s="3"/>
      <c r="AB23" s="3"/>
      <c r="AC23" s="3"/>
      <c r="AD23" s="3"/>
      <c r="AE23" s="30" t="s">
        <v>52</v>
      </c>
      <c r="AF23" s="245">
        <v>0</v>
      </c>
      <c r="AG23" s="245">
        <v>0</v>
      </c>
      <c r="AH23" s="245">
        <v>0</v>
      </c>
      <c r="AI23" s="245">
        <v>0</v>
      </c>
      <c r="AJ23" s="245">
        <v>0</v>
      </c>
      <c r="AK23" s="245">
        <v>0</v>
      </c>
      <c r="AL23" s="245">
        <v>0</v>
      </c>
      <c r="AM23" s="245">
        <v>0</v>
      </c>
      <c r="AN23" s="245">
        <v>0</v>
      </c>
      <c r="AO23" s="245">
        <v>0</v>
      </c>
      <c r="AP23" s="245">
        <v>0</v>
      </c>
      <c r="AQ23" s="245">
        <v>0</v>
      </c>
      <c r="AR23" s="88">
        <f>SUM(AF23:AQ23)</f>
        <v>0</v>
      </c>
      <c r="AS23" s="16"/>
      <c r="AU23" s="30" t="s">
        <v>51</v>
      </c>
      <c r="AV23" s="245">
        <v>0</v>
      </c>
      <c r="AW23" s="245">
        <v>0</v>
      </c>
      <c r="AX23" s="245">
        <v>0</v>
      </c>
      <c r="AY23" s="245">
        <v>0</v>
      </c>
      <c r="AZ23" s="245">
        <v>0</v>
      </c>
      <c r="BA23" s="245">
        <v>0</v>
      </c>
      <c r="BB23" s="245">
        <v>0</v>
      </c>
      <c r="BC23" s="245">
        <v>0</v>
      </c>
      <c r="BD23" s="245">
        <v>0</v>
      </c>
      <c r="BE23" s="245">
        <v>0</v>
      </c>
      <c r="BF23" s="245">
        <v>0</v>
      </c>
      <c r="BG23" s="245">
        <v>0</v>
      </c>
      <c r="BH23" s="97">
        <f>SUM(AV23:BG23)</f>
        <v>0</v>
      </c>
      <c r="BI23" s="16"/>
      <c r="CA23" s="190" t="s">
        <v>167</v>
      </c>
      <c r="CB23" s="265">
        <v>0</v>
      </c>
      <c r="CC23" s="266">
        <v>0</v>
      </c>
      <c r="CD23" s="266">
        <v>0</v>
      </c>
      <c r="CE23" s="266">
        <v>0</v>
      </c>
      <c r="CF23" s="266">
        <v>0</v>
      </c>
      <c r="CG23" s="266">
        <v>0</v>
      </c>
      <c r="CH23" s="266">
        <v>0</v>
      </c>
      <c r="CI23" s="266">
        <v>0</v>
      </c>
      <c r="CJ23" s="266">
        <v>0</v>
      </c>
      <c r="CK23" s="266">
        <v>0</v>
      </c>
      <c r="CL23" s="266">
        <v>0</v>
      </c>
      <c r="CM23" s="266">
        <v>0</v>
      </c>
      <c r="CN23" s="266">
        <v>0</v>
      </c>
      <c r="CO23" s="97">
        <f t="shared" si="2"/>
        <v>0</v>
      </c>
      <c r="CP23" s="227">
        <f t="shared" si="3"/>
        <v>0</v>
      </c>
      <c r="CQ23" s="5"/>
      <c r="CS23" s="240" t="s">
        <v>46</v>
      </c>
      <c r="CT23" s="15"/>
      <c r="CU23" s="238">
        <v>0</v>
      </c>
      <c r="CV23" s="53">
        <v>0</v>
      </c>
      <c r="CW23" s="53">
        <v>0</v>
      </c>
      <c r="CX23" s="53">
        <v>0</v>
      </c>
      <c r="CY23" s="53">
        <v>0</v>
      </c>
      <c r="CZ23" s="53">
        <v>0</v>
      </c>
      <c r="DA23" s="53">
        <v>0</v>
      </c>
      <c r="DB23" s="53">
        <v>0</v>
      </c>
      <c r="DC23" s="53">
        <v>0</v>
      </c>
      <c r="DD23" s="53">
        <v>0</v>
      </c>
      <c r="DE23" s="53">
        <v>0</v>
      </c>
      <c r="DF23" s="53">
        <v>0</v>
      </c>
      <c r="DG23" s="53">
        <v>0</v>
      </c>
      <c r="DH23" s="55">
        <f t="shared" si="5"/>
        <v>0</v>
      </c>
      <c r="DJ23" s="250" t="s">
        <v>182</v>
      </c>
      <c r="DK23" s="63"/>
      <c r="DL23" s="66"/>
      <c r="DM23" s="53">
        <v>0</v>
      </c>
      <c r="DN23" s="53">
        <v>0</v>
      </c>
      <c r="DO23" s="53">
        <v>0</v>
      </c>
      <c r="DP23" s="53">
        <v>0</v>
      </c>
      <c r="DQ23" s="53">
        <v>0</v>
      </c>
      <c r="DR23" s="53">
        <v>0</v>
      </c>
      <c r="DS23" s="53">
        <v>0</v>
      </c>
      <c r="DT23" s="53">
        <v>0</v>
      </c>
      <c r="DU23" s="53">
        <v>0</v>
      </c>
      <c r="DV23" s="53">
        <v>0</v>
      </c>
      <c r="DW23" s="53">
        <v>0</v>
      </c>
      <c r="DX23" s="53">
        <v>0</v>
      </c>
      <c r="DY23" s="55">
        <f>SUM(DM23:DX23)</f>
        <v>0</v>
      </c>
      <c r="EA23" s="197"/>
      <c r="EB23" s="197"/>
      <c r="EC23" s="197"/>
      <c r="ED23" s="197"/>
      <c r="EE23" s="197"/>
      <c r="EF23" s="197"/>
      <c r="EG23" s="197"/>
      <c r="EH23" s="197"/>
      <c r="EI23" s="197"/>
      <c r="EJ23" s="197"/>
      <c r="EK23" s="197"/>
      <c r="EL23" s="197"/>
      <c r="EM23" s="197"/>
      <c r="EN23" s="197"/>
    </row>
    <row r="24" spans="1:144" ht="15">
      <c r="A24" s="87" t="s">
        <v>13</v>
      </c>
      <c r="B24" s="87">
        <f aca="true" t="shared" si="17" ref="B24:M24">IF(B23="ENE",31,0)</f>
        <v>0</v>
      </c>
      <c r="C24" s="87">
        <f t="shared" si="17"/>
        <v>0</v>
      </c>
      <c r="D24" s="87">
        <f t="shared" si="17"/>
        <v>31</v>
      </c>
      <c r="E24" s="87">
        <f t="shared" si="17"/>
        <v>0</v>
      </c>
      <c r="F24" s="87">
        <f t="shared" si="17"/>
        <v>0</v>
      </c>
      <c r="G24" s="87">
        <f t="shared" si="17"/>
        <v>0</v>
      </c>
      <c r="H24" s="87">
        <f t="shared" si="17"/>
        <v>0</v>
      </c>
      <c r="I24" s="87">
        <f t="shared" si="17"/>
        <v>0</v>
      </c>
      <c r="J24" s="87">
        <f t="shared" si="17"/>
        <v>0</v>
      </c>
      <c r="K24" s="87">
        <f t="shared" si="17"/>
        <v>0</v>
      </c>
      <c r="L24" s="87">
        <f t="shared" si="17"/>
        <v>0</v>
      </c>
      <c r="M24" s="87">
        <f t="shared" si="17"/>
        <v>0</v>
      </c>
      <c r="N24" s="87"/>
      <c r="P24" s="29" t="str">
        <f>INFORMAR!$F$8</f>
        <v>XXXXXXXXX</v>
      </c>
      <c r="Q24" s="305">
        <v>0</v>
      </c>
      <c r="R24" s="306"/>
      <c r="S24" s="305">
        <v>0</v>
      </c>
      <c r="T24" s="306"/>
      <c r="U24" s="55">
        <f>S24*Q24</f>
        <v>0</v>
      </c>
      <c r="V24" s="47"/>
      <c r="W24" s="47"/>
      <c r="X24" s="39"/>
      <c r="Y24" s="3"/>
      <c r="Z24" s="3"/>
      <c r="AA24" s="3"/>
      <c r="AB24" s="3"/>
      <c r="AC24" s="3"/>
      <c r="AD24" s="3"/>
      <c r="AE24" s="253" t="s">
        <v>168</v>
      </c>
      <c r="AF24" s="88">
        <f aca="true" t="shared" si="18" ref="AF24:AQ24">SUM(AF20:AF23)</f>
        <v>0</v>
      </c>
      <c r="AG24" s="88">
        <f t="shared" si="18"/>
        <v>0</v>
      </c>
      <c r="AH24" s="88">
        <f t="shared" si="18"/>
        <v>0</v>
      </c>
      <c r="AI24" s="88">
        <f t="shared" si="18"/>
        <v>0</v>
      </c>
      <c r="AJ24" s="88">
        <f t="shared" si="18"/>
        <v>0</v>
      </c>
      <c r="AK24" s="88">
        <f t="shared" si="18"/>
        <v>0</v>
      </c>
      <c r="AL24" s="88">
        <f t="shared" si="18"/>
        <v>0</v>
      </c>
      <c r="AM24" s="88">
        <f t="shared" si="18"/>
        <v>0</v>
      </c>
      <c r="AN24" s="88">
        <f t="shared" si="18"/>
        <v>0</v>
      </c>
      <c r="AO24" s="88">
        <f t="shared" si="18"/>
        <v>0</v>
      </c>
      <c r="AP24" s="88">
        <f t="shared" si="18"/>
        <v>0</v>
      </c>
      <c r="AQ24" s="88">
        <f t="shared" si="18"/>
        <v>0</v>
      </c>
      <c r="AR24" s="88">
        <f>SUM(AF24:AQ24)</f>
        <v>0</v>
      </c>
      <c r="AS24" s="16"/>
      <c r="AU24" s="254" t="s">
        <v>168</v>
      </c>
      <c r="AV24" s="97">
        <f aca="true" t="shared" si="19" ref="AV24:BG24">SUM(AV20:AV23)</f>
        <v>0</v>
      </c>
      <c r="AW24" s="97">
        <f t="shared" si="19"/>
        <v>0</v>
      </c>
      <c r="AX24" s="97">
        <f t="shared" si="19"/>
        <v>0</v>
      </c>
      <c r="AY24" s="97">
        <f t="shared" si="19"/>
        <v>0</v>
      </c>
      <c r="AZ24" s="97">
        <f t="shared" si="19"/>
        <v>0</v>
      </c>
      <c r="BA24" s="97">
        <f t="shared" si="19"/>
        <v>0</v>
      </c>
      <c r="BB24" s="97">
        <f t="shared" si="19"/>
        <v>0</v>
      </c>
      <c r="BC24" s="97">
        <f t="shared" si="19"/>
        <v>0</v>
      </c>
      <c r="BD24" s="97">
        <f t="shared" si="19"/>
        <v>0</v>
      </c>
      <c r="BE24" s="97">
        <f t="shared" si="19"/>
        <v>0</v>
      </c>
      <c r="BF24" s="97">
        <f t="shared" si="19"/>
        <v>0</v>
      </c>
      <c r="BG24" s="97">
        <f t="shared" si="19"/>
        <v>0</v>
      </c>
      <c r="BH24" s="98">
        <f>SUM(AV24:BG24)</f>
        <v>0</v>
      </c>
      <c r="BI24" s="3"/>
      <c r="CA24" s="30" t="s">
        <v>76</v>
      </c>
      <c r="CB24" s="265">
        <v>0</v>
      </c>
      <c r="CC24" s="266">
        <v>0</v>
      </c>
      <c r="CD24" s="266">
        <v>0</v>
      </c>
      <c r="CE24" s="266">
        <v>0</v>
      </c>
      <c r="CF24" s="266">
        <v>0</v>
      </c>
      <c r="CG24" s="266">
        <v>0</v>
      </c>
      <c r="CH24" s="266">
        <v>0</v>
      </c>
      <c r="CI24" s="266">
        <v>0</v>
      </c>
      <c r="CJ24" s="266">
        <v>0</v>
      </c>
      <c r="CK24" s="266">
        <v>0</v>
      </c>
      <c r="CL24" s="266">
        <v>0</v>
      </c>
      <c r="CM24" s="266">
        <v>0</v>
      </c>
      <c r="CN24" s="266">
        <v>0</v>
      </c>
      <c r="CO24" s="97">
        <f t="shared" si="2"/>
        <v>0</v>
      </c>
      <c r="CP24" s="227">
        <f t="shared" si="3"/>
        <v>0</v>
      </c>
      <c r="CQ24" s="5"/>
      <c r="CS24" s="240" t="s">
        <v>46</v>
      </c>
      <c r="CT24" s="15"/>
      <c r="CU24" s="238">
        <v>0</v>
      </c>
      <c r="CV24" s="53">
        <v>0</v>
      </c>
      <c r="CW24" s="53">
        <v>0</v>
      </c>
      <c r="CX24" s="53">
        <v>0</v>
      </c>
      <c r="CY24" s="53">
        <v>0</v>
      </c>
      <c r="CZ24" s="53">
        <v>0</v>
      </c>
      <c r="DA24" s="53">
        <v>0</v>
      </c>
      <c r="DB24" s="53">
        <v>0</v>
      </c>
      <c r="DC24" s="53">
        <v>0</v>
      </c>
      <c r="DD24" s="53">
        <v>0</v>
      </c>
      <c r="DE24" s="53">
        <v>0</v>
      </c>
      <c r="DF24" s="53">
        <v>0</v>
      </c>
      <c r="DG24" s="53">
        <v>0</v>
      </c>
      <c r="DH24" s="55">
        <f t="shared" si="5"/>
        <v>0</v>
      </c>
      <c r="DJ24" s="240" t="s">
        <v>182</v>
      </c>
      <c r="DK24" s="64"/>
      <c r="DL24" s="60"/>
      <c r="DM24" s="53">
        <v>0</v>
      </c>
      <c r="DN24" s="53">
        <v>0</v>
      </c>
      <c r="DO24" s="53">
        <v>0</v>
      </c>
      <c r="DP24" s="53">
        <v>0</v>
      </c>
      <c r="DQ24" s="53">
        <v>0</v>
      </c>
      <c r="DR24" s="53">
        <v>0</v>
      </c>
      <c r="DS24" s="53">
        <v>0</v>
      </c>
      <c r="DT24" s="53">
        <v>0</v>
      </c>
      <c r="DU24" s="53">
        <v>0</v>
      </c>
      <c r="DV24" s="53">
        <v>0</v>
      </c>
      <c r="DW24" s="53">
        <v>0</v>
      </c>
      <c r="DX24" s="53">
        <v>0</v>
      </c>
      <c r="DY24" s="55">
        <f>SUM(DM24:DX24)</f>
        <v>0</v>
      </c>
      <c r="EA24" s="198">
        <v>0.105</v>
      </c>
      <c r="EB24" s="197"/>
      <c r="EC24" s="197" t="s">
        <v>154</v>
      </c>
      <c r="ED24" s="197"/>
      <c r="EE24" s="197"/>
      <c r="EF24" s="197"/>
      <c r="EG24" s="197"/>
      <c r="EH24" s="197"/>
      <c r="EI24" s="197"/>
      <c r="EJ24" s="197"/>
      <c r="EK24" s="197"/>
      <c r="EL24" s="197"/>
      <c r="EM24" s="197"/>
      <c r="EN24" s="197"/>
    </row>
    <row r="25" spans="1:144" ht="15">
      <c r="A25" s="87" t="s">
        <v>15</v>
      </c>
      <c r="B25" s="87">
        <f aca="true" t="shared" si="20" ref="B25:M25">IF(B23="FEB",28,0)</f>
        <v>0</v>
      </c>
      <c r="C25" s="87">
        <f t="shared" si="20"/>
        <v>0</v>
      </c>
      <c r="D25" s="87">
        <f t="shared" si="20"/>
        <v>0</v>
      </c>
      <c r="E25" s="87">
        <f t="shared" si="20"/>
        <v>28</v>
      </c>
      <c r="F25" s="87">
        <f t="shared" si="20"/>
        <v>0</v>
      </c>
      <c r="G25" s="87">
        <f t="shared" si="20"/>
        <v>0</v>
      </c>
      <c r="H25" s="87">
        <f t="shared" si="20"/>
        <v>0</v>
      </c>
      <c r="I25" s="87">
        <f t="shared" si="20"/>
        <v>0</v>
      </c>
      <c r="J25" s="87">
        <f t="shared" si="20"/>
        <v>0</v>
      </c>
      <c r="K25" s="87">
        <f t="shared" si="20"/>
        <v>0</v>
      </c>
      <c r="L25" s="87">
        <f t="shared" si="20"/>
        <v>0</v>
      </c>
      <c r="M25" s="87">
        <f t="shared" si="20"/>
        <v>0</v>
      </c>
      <c r="N25" s="87"/>
      <c r="P25" s="29" t="str">
        <f>INFORMAR!$F$9</f>
        <v>XXXXXXXXX</v>
      </c>
      <c r="Q25" s="305">
        <v>0</v>
      </c>
      <c r="R25" s="306"/>
      <c r="S25" s="305">
        <v>0</v>
      </c>
      <c r="T25" s="306"/>
      <c r="U25" s="55">
        <f>S25*Q25</f>
        <v>0</v>
      </c>
      <c r="V25" s="47"/>
      <c r="W25" s="47"/>
      <c r="X25" s="39"/>
      <c r="Y25" s="3"/>
      <c r="Z25" s="3"/>
      <c r="AA25" s="3"/>
      <c r="AB25" s="3"/>
      <c r="AC25" s="3"/>
      <c r="AD25" s="3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94"/>
      <c r="AS25" s="3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94"/>
      <c r="BI25" s="3"/>
      <c r="CA25" s="30" t="s">
        <v>77</v>
      </c>
      <c r="CB25" s="265">
        <v>0</v>
      </c>
      <c r="CC25" s="266">
        <v>0</v>
      </c>
      <c r="CD25" s="266">
        <v>0</v>
      </c>
      <c r="CE25" s="266">
        <v>0</v>
      </c>
      <c r="CF25" s="266">
        <v>0</v>
      </c>
      <c r="CG25" s="266">
        <v>0</v>
      </c>
      <c r="CH25" s="266">
        <v>0</v>
      </c>
      <c r="CI25" s="266">
        <v>0</v>
      </c>
      <c r="CJ25" s="266">
        <v>0</v>
      </c>
      <c r="CK25" s="266">
        <v>0</v>
      </c>
      <c r="CL25" s="266">
        <v>0</v>
      </c>
      <c r="CM25" s="266">
        <v>0</v>
      </c>
      <c r="CN25" s="266">
        <v>0</v>
      </c>
      <c r="CO25" s="97">
        <f t="shared" si="2"/>
        <v>0</v>
      </c>
      <c r="CP25" s="227">
        <f t="shared" si="3"/>
        <v>0</v>
      </c>
      <c r="CQ25" s="5"/>
      <c r="CS25" s="240" t="s">
        <v>46</v>
      </c>
      <c r="CT25" s="15"/>
      <c r="CU25" s="238">
        <v>0</v>
      </c>
      <c r="CV25" s="53">
        <v>0</v>
      </c>
      <c r="CW25" s="53">
        <v>0</v>
      </c>
      <c r="CX25" s="53">
        <v>0</v>
      </c>
      <c r="CY25" s="53">
        <v>0</v>
      </c>
      <c r="CZ25" s="53">
        <v>0</v>
      </c>
      <c r="DA25" s="53">
        <v>0</v>
      </c>
      <c r="DB25" s="53">
        <v>0</v>
      </c>
      <c r="DC25" s="53">
        <v>0</v>
      </c>
      <c r="DD25" s="53">
        <v>0</v>
      </c>
      <c r="DE25" s="53">
        <v>0</v>
      </c>
      <c r="DF25" s="53">
        <v>0</v>
      </c>
      <c r="DG25" s="53">
        <v>0</v>
      </c>
      <c r="DH25" s="55">
        <f t="shared" si="5"/>
        <v>0</v>
      </c>
      <c r="DJ25" s="240" t="s">
        <v>182</v>
      </c>
      <c r="DK25" s="64"/>
      <c r="DL25" s="60"/>
      <c r="DM25" s="53">
        <v>0</v>
      </c>
      <c r="DN25" s="53">
        <v>0</v>
      </c>
      <c r="DO25" s="53">
        <v>0</v>
      </c>
      <c r="DP25" s="53">
        <v>0</v>
      </c>
      <c r="DQ25" s="53">
        <v>0</v>
      </c>
      <c r="DR25" s="53">
        <v>0</v>
      </c>
      <c r="DS25" s="53">
        <v>0</v>
      </c>
      <c r="DT25" s="53">
        <v>0</v>
      </c>
      <c r="DU25" s="53">
        <v>0</v>
      </c>
      <c r="DV25" s="53">
        <v>0</v>
      </c>
      <c r="DW25" s="53">
        <v>0</v>
      </c>
      <c r="DX25" s="53">
        <v>0</v>
      </c>
      <c r="DY25" s="55">
        <f>SUM(DM25:DX25)</f>
        <v>0</v>
      </c>
      <c r="EA25" s="197"/>
      <c r="EB25" s="197"/>
      <c r="EC25" s="197"/>
      <c r="ED25" s="197"/>
      <c r="EE25" s="197"/>
      <c r="EF25" s="197"/>
      <c r="EG25" s="197"/>
      <c r="EH25" s="197"/>
      <c r="EI25" s="197"/>
      <c r="EJ25" s="197"/>
      <c r="EK25" s="197"/>
      <c r="EL25" s="197"/>
      <c r="EM25" s="197"/>
      <c r="EN25" s="197"/>
    </row>
    <row r="26" spans="1:144" ht="15">
      <c r="A26" s="87" t="s">
        <v>16</v>
      </c>
      <c r="B26" s="87">
        <f aca="true" t="shared" si="21" ref="B26:M26">IF(B23="MAR",31,0)</f>
        <v>0</v>
      </c>
      <c r="C26" s="87">
        <f t="shared" si="21"/>
        <v>0</v>
      </c>
      <c r="D26" s="87">
        <f t="shared" si="21"/>
        <v>0</v>
      </c>
      <c r="E26" s="87">
        <f t="shared" si="21"/>
        <v>0</v>
      </c>
      <c r="F26" s="87">
        <f t="shared" si="21"/>
        <v>31</v>
      </c>
      <c r="G26" s="87">
        <f t="shared" si="21"/>
        <v>0</v>
      </c>
      <c r="H26" s="87">
        <f t="shared" si="21"/>
        <v>0</v>
      </c>
      <c r="I26" s="87">
        <f t="shared" si="21"/>
        <v>0</v>
      </c>
      <c r="J26" s="87">
        <f t="shared" si="21"/>
        <v>0</v>
      </c>
      <c r="K26" s="87">
        <f t="shared" si="21"/>
        <v>0</v>
      </c>
      <c r="L26" s="87">
        <f t="shared" si="21"/>
        <v>0</v>
      </c>
      <c r="M26" s="87">
        <f t="shared" si="21"/>
        <v>0</v>
      </c>
      <c r="N26" s="87"/>
      <c r="P26" s="29" t="str">
        <f>INFORMAR!$F$10</f>
        <v>XXXXXXXXX</v>
      </c>
      <c r="Q26" s="305">
        <v>0</v>
      </c>
      <c r="R26" s="306"/>
      <c r="S26" s="305">
        <v>0</v>
      </c>
      <c r="T26" s="306"/>
      <c r="U26" s="55">
        <f>S26*Q26</f>
        <v>0</v>
      </c>
      <c r="V26" s="47"/>
      <c r="W26" s="47"/>
      <c r="X26" s="39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95"/>
      <c r="AS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95"/>
      <c r="BI26" s="35"/>
      <c r="CA26" s="30" t="s">
        <v>78</v>
      </c>
      <c r="CB26" s="265">
        <v>0</v>
      </c>
      <c r="CC26" s="266">
        <v>0</v>
      </c>
      <c r="CD26" s="266">
        <v>0</v>
      </c>
      <c r="CE26" s="266">
        <v>0</v>
      </c>
      <c r="CF26" s="266">
        <v>0</v>
      </c>
      <c r="CG26" s="266">
        <v>0</v>
      </c>
      <c r="CH26" s="266">
        <v>0</v>
      </c>
      <c r="CI26" s="266">
        <v>0</v>
      </c>
      <c r="CJ26" s="266">
        <v>0</v>
      </c>
      <c r="CK26" s="266">
        <v>0</v>
      </c>
      <c r="CL26" s="266">
        <v>0</v>
      </c>
      <c r="CM26" s="266">
        <v>0</v>
      </c>
      <c r="CN26" s="266">
        <v>0</v>
      </c>
      <c r="CO26" s="97">
        <f t="shared" si="2"/>
        <v>0</v>
      </c>
      <c r="CP26" s="227">
        <f t="shared" si="3"/>
        <v>0</v>
      </c>
      <c r="CQ26" s="5"/>
      <c r="CS26" s="240" t="s">
        <v>46</v>
      </c>
      <c r="CT26" s="15"/>
      <c r="CU26" s="238">
        <v>0</v>
      </c>
      <c r="CV26" s="53">
        <v>0</v>
      </c>
      <c r="CW26" s="53">
        <v>0</v>
      </c>
      <c r="CX26" s="53">
        <v>0</v>
      </c>
      <c r="CY26" s="53">
        <v>0</v>
      </c>
      <c r="CZ26" s="53">
        <v>0</v>
      </c>
      <c r="DA26" s="53">
        <v>0</v>
      </c>
      <c r="DB26" s="53">
        <v>0</v>
      </c>
      <c r="DC26" s="53">
        <v>0</v>
      </c>
      <c r="DD26" s="53">
        <v>0</v>
      </c>
      <c r="DE26" s="53">
        <v>0</v>
      </c>
      <c r="DF26" s="53">
        <v>0</v>
      </c>
      <c r="DG26" s="53">
        <v>0</v>
      </c>
      <c r="DH26" s="55">
        <f t="shared" si="5"/>
        <v>0</v>
      </c>
      <c r="DJ26" s="251" t="s">
        <v>182</v>
      </c>
      <c r="DK26" s="65"/>
      <c r="DL26" s="67"/>
      <c r="DM26" s="53">
        <v>0</v>
      </c>
      <c r="DN26" s="53">
        <v>0</v>
      </c>
      <c r="DO26" s="53">
        <v>0</v>
      </c>
      <c r="DP26" s="53">
        <v>0</v>
      </c>
      <c r="DQ26" s="53">
        <v>0</v>
      </c>
      <c r="DR26" s="53">
        <v>0</v>
      </c>
      <c r="DS26" s="53">
        <v>0</v>
      </c>
      <c r="DT26" s="53">
        <v>0</v>
      </c>
      <c r="DU26" s="53">
        <v>0</v>
      </c>
      <c r="DV26" s="53">
        <v>0</v>
      </c>
      <c r="DW26" s="53">
        <v>0</v>
      </c>
      <c r="DX26" s="53">
        <v>0</v>
      </c>
      <c r="DY26" s="55">
        <f>SUM(DM26:DX26)</f>
        <v>0</v>
      </c>
      <c r="EA26" s="197" t="s">
        <v>155</v>
      </c>
      <c r="EB26" s="197"/>
      <c r="EC26" s="197" t="s">
        <v>156</v>
      </c>
      <c r="ED26" s="197"/>
      <c r="EE26" s="197"/>
      <c r="EF26" s="197"/>
      <c r="EG26" s="197"/>
      <c r="EH26" s="197"/>
      <c r="EI26" s="197"/>
      <c r="EJ26" s="197"/>
      <c r="EK26" s="197"/>
      <c r="EL26" s="197"/>
      <c r="EM26" s="197"/>
      <c r="EN26" s="197"/>
    </row>
    <row r="27" spans="1:144" ht="15">
      <c r="A27" s="87" t="s">
        <v>19</v>
      </c>
      <c r="B27" s="87">
        <f aca="true" t="shared" si="22" ref="B27:M27">IF(B23="ABR",30,0)</f>
        <v>0</v>
      </c>
      <c r="C27" s="87">
        <f t="shared" si="22"/>
        <v>0</v>
      </c>
      <c r="D27" s="87">
        <f t="shared" si="22"/>
        <v>0</v>
      </c>
      <c r="E27" s="87">
        <f t="shared" si="22"/>
        <v>0</v>
      </c>
      <c r="F27" s="87">
        <f t="shared" si="22"/>
        <v>0</v>
      </c>
      <c r="G27" s="87">
        <f t="shared" si="22"/>
        <v>30</v>
      </c>
      <c r="H27" s="87">
        <f t="shared" si="22"/>
        <v>0</v>
      </c>
      <c r="I27" s="87">
        <f t="shared" si="22"/>
        <v>0</v>
      </c>
      <c r="J27" s="87">
        <f t="shared" si="22"/>
        <v>0</v>
      </c>
      <c r="K27" s="87">
        <f t="shared" si="22"/>
        <v>0</v>
      </c>
      <c r="L27" s="87">
        <f t="shared" si="22"/>
        <v>0</v>
      </c>
      <c r="M27" s="87">
        <f t="shared" si="22"/>
        <v>0</v>
      </c>
      <c r="N27" s="87"/>
      <c r="P27" s="29" t="str">
        <f>INFORMAR!$F$11</f>
        <v>XXXXXXXXX</v>
      </c>
      <c r="Q27" s="305">
        <v>0</v>
      </c>
      <c r="R27" s="306"/>
      <c r="S27" s="305">
        <v>0</v>
      </c>
      <c r="T27" s="306"/>
      <c r="U27" s="55">
        <f>S27*Q27</f>
        <v>0</v>
      </c>
      <c r="V27" s="47"/>
      <c r="W27" s="47"/>
      <c r="X27" s="39"/>
      <c r="Y27" s="3"/>
      <c r="Z27" s="3"/>
      <c r="AA27" s="3"/>
      <c r="AB27" s="3"/>
      <c r="AC27" s="3"/>
      <c r="AD27" s="3"/>
      <c r="AE27" s="57" t="str">
        <f>INFORMAR!$F$10</f>
        <v>XXXXXXXXX</v>
      </c>
      <c r="AF27" s="171" t="str">
        <f>INFORMAR!$Q$15</f>
        <v>NOV</v>
      </c>
      <c r="AG27" s="171" t="str">
        <f>INFORMAR!$R$15</f>
        <v>DIC</v>
      </c>
      <c r="AH27" s="171" t="str">
        <f>INFORMAR!$S$15</f>
        <v>ENE</v>
      </c>
      <c r="AI27" s="171" t="str">
        <f>INFORMAR!$T$15</f>
        <v>FEB</v>
      </c>
      <c r="AJ27" s="171" t="str">
        <f>INFORMAR!$U$15</f>
        <v>MAR</v>
      </c>
      <c r="AK27" s="171" t="str">
        <f>INFORMAR!$V$15</f>
        <v>ABR</v>
      </c>
      <c r="AL27" s="171" t="str">
        <f>INFORMAR!$W$15</f>
        <v>MAY</v>
      </c>
      <c r="AM27" s="171" t="str">
        <f>INFORMAR!$X$15</f>
        <v>JUN</v>
      </c>
      <c r="AN27" s="171" t="str">
        <f>INFORMAR!$Y$15</f>
        <v>JUL</v>
      </c>
      <c r="AO27" s="171" t="str">
        <f>INFORMAR!$Z$15</f>
        <v>AGO</v>
      </c>
      <c r="AP27" s="171" t="str">
        <f>INFORMAR!$AA$15</f>
        <v>SEP</v>
      </c>
      <c r="AQ27" s="171" t="str">
        <f>INFORMAR!$AB$15</f>
        <v>OCT</v>
      </c>
      <c r="AR27" s="173" t="s">
        <v>3</v>
      </c>
      <c r="AS27" s="16"/>
      <c r="AU27" s="57" t="str">
        <f>INFORMAR!$F$18</f>
        <v>XXXXXXXXX</v>
      </c>
      <c r="AV27" s="171" t="str">
        <f>INFORMAR!$Q$15</f>
        <v>NOV</v>
      </c>
      <c r="AW27" s="171" t="str">
        <f>INFORMAR!$R$15</f>
        <v>DIC</v>
      </c>
      <c r="AX27" s="171" t="str">
        <f>INFORMAR!$S$15</f>
        <v>ENE</v>
      </c>
      <c r="AY27" s="171" t="str">
        <f>INFORMAR!$T$15</f>
        <v>FEB</v>
      </c>
      <c r="AZ27" s="171" t="str">
        <f>INFORMAR!$U$15</f>
        <v>MAR</v>
      </c>
      <c r="BA27" s="171" t="str">
        <f>INFORMAR!$V$15</f>
        <v>ABR</v>
      </c>
      <c r="BB27" s="171" t="str">
        <f>INFORMAR!$W$15</f>
        <v>MAY</v>
      </c>
      <c r="BC27" s="171" t="str">
        <f>INFORMAR!$X$15</f>
        <v>JUN</v>
      </c>
      <c r="BD27" s="171" t="str">
        <f>INFORMAR!$Y$15</f>
        <v>JUL</v>
      </c>
      <c r="BE27" s="171" t="str">
        <f>INFORMAR!$Z$15</f>
        <v>AGO</v>
      </c>
      <c r="BF27" s="171" t="str">
        <f>INFORMAR!$AA$15</f>
        <v>SEP</v>
      </c>
      <c r="BG27" s="171" t="str">
        <f>INFORMAR!$AB$15</f>
        <v>OCT</v>
      </c>
      <c r="BH27" s="173" t="s">
        <v>3</v>
      </c>
      <c r="BI27" s="9"/>
      <c r="CA27" s="30" t="s">
        <v>79</v>
      </c>
      <c r="CB27" s="260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  <c r="CM27" s="224"/>
      <c r="CN27" s="224"/>
      <c r="CO27" s="97"/>
      <c r="CP27" s="227"/>
      <c r="CQ27" s="5"/>
      <c r="CS27" s="240" t="s">
        <v>46</v>
      </c>
      <c r="CT27" s="15"/>
      <c r="CU27" s="238">
        <v>0</v>
      </c>
      <c r="CV27" s="53">
        <v>0</v>
      </c>
      <c r="CW27" s="53">
        <v>0</v>
      </c>
      <c r="CX27" s="53">
        <v>0</v>
      </c>
      <c r="CY27" s="53">
        <v>0</v>
      </c>
      <c r="CZ27" s="53">
        <v>0</v>
      </c>
      <c r="DA27" s="53">
        <v>0</v>
      </c>
      <c r="DB27" s="53">
        <v>0</v>
      </c>
      <c r="DC27" s="53">
        <v>0</v>
      </c>
      <c r="DD27" s="53">
        <v>0</v>
      </c>
      <c r="DE27" s="53">
        <v>0</v>
      </c>
      <c r="DF27" s="53">
        <v>0</v>
      </c>
      <c r="DG27" s="53">
        <v>0</v>
      </c>
      <c r="DH27" s="55">
        <f t="shared" si="5"/>
        <v>0</v>
      </c>
      <c r="DJ27" s="252" t="s">
        <v>57</v>
      </c>
      <c r="DK27" s="8"/>
      <c r="DL27" s="51"/>
      <c r="DM27" s="89">
        <f>SUM(DM5:DM26)</f>
        <v>0</v>
      </c>
      <c r="DN27" s="89">
        <f>SUM(DN5:DN26)</f>
        <v>0</v>
      </c>
      <c r="DO27" s="89">
        <f>SUM(DO5:DO26)</f>
        <v>0</v>
      </c>
      <c r="DP27" s="89">
        <f aca="true" t="shared" si="23" ref="DP27:DX27">SUM(DP5:DP26)</f>
        <v>0</v>
      </c>
      <c r="DQ27" s="89">
        <f t="shared" si="23"/>
        <v>0</v>
      </c>
      <c r="DR27" s="89">
        <f t="shared" si="23"/>
        <v>0</v>
      </c>
      <c r="DS27" s="89">
        <f t="shared" si="23"/>
        <v>0</v>
      </c>
      <c r="DT27" s="89">
        <f t="shared" si="23"/>
        <v>0</v>
      </c>
      <c r="DU27" s="89">
        <f t="shared" si="23"/>
        <v>0</v>
      </c>
      <c r="DV27" s="89">
        <f t="shared" si="23"/>
        <v>0</v>
      </c>
      <c r="DW27" s="89">
        <f t="shared" si="23"/>
        <v>0</v>
      </c>
      <c r="DX27" s="89">
        <f t="shared" si="23"/>
        <v>0</v>
      </c>
      <c r="DY27" s="96">
        <f>SUM(DM27:DX27)</f>
        <v>0</v>
      </c>
      <c r="EA27" s="199"/>
      <c r="EB27" s="199"/>
      <c r="EC27" s="199"/>
      <c r="ED27" s="199"/>
      <c r="EE27" s="199"/>
      <c r="EF27" s="199"/>
      <c r="EG27" s="199"/>
      <c r="EH27" s="199"/>
      <c r="EI27" s="199"/>
      <c r="EJ27" s="199"/>
      <c r="EK27" s="199"/>
      <c r="EL27" s="199"/>
      <c r="EM27" s="199"/>
      <c r="EN27" s="199"/>
    </row>
    <row r="28" spans="1:144" ht="15">
      <c r="A28" s="87" t="s">
        <v>21</v>
      </c>
      <c r="B28" s="87">
        <f aca="true" t="shared" si="24" ref="B28:M28">IF(B23="MAY",31,0)</f>
        <v>0</v>
      </c>
      <c r="C28" s="87">
        <f t="shared" si="24"/>
        <v>0</v>
      </c>
      <c r="D28" s="87">
        <f t="shared" si="24"/>
        <v>0</v>
      </c>
      <c r="E28" s="87">
        <f t="shared" si="24"/>
        <v>0</v>
      </c>
      <c r="F28" s="87">
        <f t="shared" si="24"/>
        <v>0</v>
      </c>
      <c r="G28" s="87">
        <f t="shared" si="24"/>
        <v>0</v>
      </c>
      <c r="H28" s="87">
        <f t="shared" si="24"/>
        <v>31</v>
      </c>
      <c r="I28" s="87">
        <f t="shared" si="24"/>
        <v>0</v>
      </c>
      <c r="J28" s="87">
        <f t="shared" si="24"/>
        <v>0</v>
      </c>
      <c r="K28" s="87">
        <f t="shared" si="24"/>
        <v>0</v>
      </c>
      <c r="L28" s="87">
        <f t="shared" si="24"/>
        <v>0</v>
      </c>
      <c r="M28" s="87">
        <f t="shared" si="24"/>
        <v>0</v>
      </c>
      <c r="N28" s="87"/>
      <c r="P28" s="3"/>
      <c r="Q28" s="16"/>
      <c r="R28" s="15"/>
      <c r="S28" s="16"/>
      <c r="T28" s="15"/>
      <c r="U28" s="56"/>
      <c r="V28" s="48"/>
      <c r="W28" s="49"/>
      <c r="X28" s="39"/>
      <c r="Y28" s="3"/>
      <c r="Z28" s="3"/>
      <c r="AA28" s="3"/>
      <c r="AB28" s="3"/>
      <c r="AC28" s="3"/>
      <c r="AD28" s="3"/>
      <c r="AE28" s="7" t="s">
        <v>49</v>
      </c>
      <c r="AF28" s="243">
        <v>0</v>
      </c>
      <c r="AG28" s="243">
        <v>0</v>
      </c>
      <c r="AH28" s="243">
        <v>0</v>
      </c>
      <c r="AI28" s="243">
        <v>0</v>
      </c>
      <c r="AJ28" s="243">
        <v>0</v>
      </c>
      <c r="AK28" s="243">
        <v>0</v>
      </c>
      <c r="AL28" s="243">
        <v>0</v>
      </c>
      <c r="AM28" s="243">
        <v>0</v>
      </c>
      <c r="AN28" s="243">
        <v>0</v>
      </c>
      <c r="AO28" s="243">
        <v>0</v>
      </c>
      <c r="AP28" s="243">
        <v>0</v>
      </c>
      <c r="AQ28" s="243">
        <v>0</v>
      </c>
      <c r="AR28" s="93">
        <f>SUM(AF28:AQ28)</f>
        <v>0</v>
      </c>
      <c r="AS28" s="16"/>
      <c r="AU28" s="7" t="s">
        <v>49</v>
      </c>
      <c r="AV28" s="243">
        <v>0</v>
      </c>
      <c r="AW28" s="243">
        <v>0</v>
      </c>
      <c r="AX28" s="243">
        <v>0</v>
      </c>
      <c r="AY28" s="243">
        <v>0</v>
      </c>
      <c r="AZ28" s="243">
        <v>0</v>
      </c>
      <c r="BA28" s="243">
        <v>0</v>
      </c>
      <c r="BB28" s="243">
        <v>0</v>
      </c>
      <c r="BC28" s="243">
        <v>0</v>
      </c>
      <c r="BD28" s="243">
        <v>0</v>
      </c>
      <c r="BE28" s="243">
        <v>0</v>
      </c>
      <c r="BF28" s="243">
        <v>0</v>
      </c>
      <c r="BG28" s="243">
        <v>0</v>
      </c>
      <c r="BH28" s="89">
        <f>SUM(AV28:BG28)</f>
        <v>0</v>
      </c>
      <c r="BI28" s="9"/>
      <c r="CA28" s="20" t="str">
        <f>INFORMAR!F7</f>
        <v>XXXXXXXXX</v>
      </c>
      <c r="CB28" s="260">
        <v>0</v>
      </c>
      <c r="CC28" s="97">
        <f>INFORMAR!AF8</f>
        <v>0</v>
      </c>
      <c r="CD28" s="97">
        <f>INFORMAR!AG8</f>
        <v>0</v>
      </c>
      <c r="CE28" s="97">
        <f>INFORMAR!AH8</f>
        <v>0</v>
      </c>
      <c r="CF28" s="97">
        <f>INFORMAR!AI8</f>
        <v>0</v>
      </c>
      <c r="CG28" s="97">
        <f>INFORMAR!AJ8</f>
        <v>0</v>
      </c>
      <c r="CH28" s="97">
        <f>INFORMAR!AK8</f>
        <v>0</v>
      </c>
      <c r="CI28" s="97">
        <f>INFORMAR!AL8</f>
        <v>0</v>
      </c>
      <c r="CJ28" s="97">
        <f>INFORMAR!AM8</f>
        <v>0</v>
      </c>
      <c r="CK28" s="97">
        <f>INFORMAR!AN8</f>
        <v>0</v>
      </c>
      <c r="CL28" s="97">
        <f>INFORMAR!AO8</f>
        <v>0</v>
      </c>
      <c r="CM28" s="97">
        <f>INFORMAR!AP8</f>
        <v>0</v>
      </c>
      <c r="CN28" s="97">
        <f>INFORMAR!AQ8</f>
        <v>0</v>
      </c>
      <c r="CO28" s="97">
        <f t="shared" si="2"/>
        <v>0</v>
      </c>
      <c r="CP28" s="227">
        <f t="shared" si="3"/>
        <v>0</v>
      </c>
      <c r="CQ28" s="5"/>
      <c r="CS28" s="240" t="s">
        <v>46</v>
      </c>
      <c r="CT28" s="233"/>
      <c r="CU28" s="239">
        <v>0</v>
      </c>
      <c r="CV28" s="53">
        <v>0</v>
      </c>
      <c r="CW28" s="53">
        <v>0</v>
      </c>
      <c r="CX28" s="53">
        <v>0</v>
      </c>
      <c r="CY28" s="53">
        <v>0</v>
      </c>
      <c r="CZ28" s="53">
        <v>0</v>
      </c>
      <c r="DA28" s="53">
        <v>0</v>
      </c>
      <c r="DB28" s="53">
        <v>0</v>
      </c>
      <c r="DC28" s="53">
        <v>0</v>
      </c>
      <c r="DD28" s="53">
        <v>0</v>
      </c>
      <c r="DE28" s="53">
        <v>0</v>
      </c>
      <c r="DF28" s="53">
        <v>0</v>
      </c>
      <c r="DG28" s="53">
        <v>0</v>
      </c>
      <c r="DH28" s="55">
        <f t="shared" si="5"/>
        <v>0</v>
      </c>
      <c r="DJ28" s="8"/>
      <c r="DK28" s="8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94"/>
      <c r="EA28" s="3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</row>
    <row r="29" spans="1:144" ht="15">
      <c r="A29" s="87" t="s">
        <v>24</v>
      </c>
      <c r="B29" s="87">
        <f aca="true" t="shared" si="25" ref="B29:M29">IF(B23="JUN",30,0)</f>
        <v>0</v>
      </c>
      <c r="C29" s="87">
        <f t="shared" si="25"/>
        <v>0</v>
      </c>
      <c r="D29" s="87">
        <f t="shared" si="25"/>
        <v>0</v>
      </c>
      <c r="E29" s="87">
        <f t="shared" si="25"/>
        <v>0</v>
      </c>
      <c r="F29" s="87">
        <f t="shared" si="25"/>
        <v>0</v>
      </c>
      <c r="G29" s="87">
        <f t="shared" si="25"/>
        <v>0</v>
      </c>
      <c r="H29" s="87">
        <f t="shared" si="25"/>
        <v>0</v>
      </c>
      <c r="I29" s="87">
        <f t="shared" si="25"/>
        <v>30</v>
      </c>
      <c r="J29" s="87">
        <f t="shared" si="25"/>
        <v>0</v>
      </c>
      <c r="K29" s="87">
        <f t="shared" si="25"/>
        <v>0</v>
      </c>
      <c r="L29" s="87">
        <f t="shared" si="25"/>
        <v>0</v>
      </c>
      <c r="M29" s="87">
        <f t="shared" si="25"/>
        <v>0</v>
      </c>
      <c r="N29" s="87"/>
      <c r="P29" s="44"/>
      <c r="Q29" s="8"/>
      <c r="R29" s="8"/>
      <c r="S29" s="8"/>
      <c r="T29" s="8"/>
      <c r="U29" s="8"/>
      <c r="V29" s="39"/>
      <c r="W29" s="39"/>
      <c r="X29" s="39"/>
      <c r="Y29" s="3"/>
      <c r="Z29" s="3"/>
      <c r="AA29" s="3"/>
      <c r="AB29" s="3"/>
      <c r="AC29" s="3"/>
      <c r="AD29" s="3"/>
      <c r="AE29" s="30" t="s">
        <v>50</v>
      </c>
      <c r="AF29" s="244">
        <v>0</v>
      </c>
      <c r="AG29" s="244">
        <v>0</v>
      </c>
      <c r="AH29" s="244">
        <v>0</v>
      </c>
      <c r="AI29" s="244">
        <v>0</v>
      </c>
      <c r="AJ29" s="244">
        <v>0</v>
      </c>
      <c r="AK29" s="244">
        <v>0</v>
      </c>
      <c r="AL29" s="244">
        <v>0</v>
      </c>
      <c r="AM29" s="244">
        <v>0</v>
      </c>
      <c r="AN29" s="244">
        <v>0</v>
      </c>
      <c r="AO29" s="244">
        <v>0</v>
      </c>
      <c r="AP29" s="244">
        <v>0</v>
      </c>
      <c r="AQ29" s="244">
        <v>0</v>
      </c>
      <c r="AR29" s="88">
        <f>SUM(AF29:AQ29)</f>
        <v>0</v>
      </c>
      <c r="AS29" s="16"/>
      <c r="AU29" s="30" t="s">
        <v>55</v>
      </c>
      <c r="AV29" s="244">
        <v>0</v>
      </c>
      <c r="AW29" s="244">
        <v>0</v>
      </c>
      <c r="AX29" s="244">
        <v>0</v>
      </c>
      <c r="AY29" s="244">
        <v>0</v>
      </c>
      <c r="AZ29" s="244">
        <v>0</v>
      </c>
      <c r="BA29" s="244">
        <v>0</v>
      </c>
      <c r="BB29" s="244">
        <v>0</v>
      </c>
      <c r="BC29" s="244">
        <v>0</v>
      </c>
      <c r="BD29" s="244">
        <v>0</v>
      </c>
      <c r="BE29" s="244">
        <v>0</v>
      </c>
      <c r="BF29" s="244">
        <v>0</v>
      </c>
      <c r="BG29" s="244">
        <v>0</v>
      </c>
      <c r="BH29" s="97">
        <f>SUM(AV29:BG29)</f>
        <v>0</v>
      </c>
      <c r="BI29" s="9"/>
      <c r="CA29" s="20" t="str">
        <f>INFORMAR!F8</f>
        <v>XXXXXXXXX</v>
      </c>
      <c r="CB29" s="260">
        <v>0</v>
      </c>
      <c r="CC29" s="266">
        <f>INFORMAR!AF16</f>
        <v>0</v>
      </c>
      <c r="CD29" s="266">
        <f>INFORMAR!AG16</f>
        <v>0</v>
      </c>
      <c r="CE29" s="266">
        <f>INFORMAR!AH16</f>
        <v>0</v>
      </c>
      <c r="CF29" s="266">
        <f>INFORMAR!AI16</f>
        <v>0</v>
      </c>
      <c r="CG29" s="266">
        <f>INFORMAR!AJ16</f>
        <v>0</v>
      </c>
      <c r="CH29" s="266">
        <f>INFORMAR!AK16</f>
        <v>0</v>
      </c>
      <c r="CI29" s="266">
        <f>INFORMAR!AL16</f>
        <v>0</v>
      </c>
      <c r="CJ29" s="266">
        <f>INFORMAR!AM16</f>
        <v>0</v>
      </c>
      <c r="CK29" s="266">
        <f>INFORMAR!AN16</f>
        <v>0</v>
      </c>
      <c r="CL29" s="266">
        <f>INFORMAR!AO16</f>
        <v>0</v>
      </c>
      <c r="CM29" s="266">
        <f>INFORMAR!AP16</f>
        <v>0</v>
      </c>
      <c r="CN29" s="266">
        <f>INFORMAR!AQ16</f>
        <v>0</v>
      </c>
      <c r="CO29" s="97">
        <f t="shared" si="2"/>
        <v>0</v>
      </c>
      <c r="CP29" s="227">
        <f t="shared" si="3"/>
        <v>0</v>
      </c>
      <c r="CQ29" s="229"/>
      <c r="CR29" s="231"/>
      <c r="CS29" s="267" t="s">
        <v>46</v>
      </c>
      <c r="CT29" s="230"/>
      <c r="CU29" s="239">
        <v>0</v>
      </c>
      <c r="CV29" s="237">
        <v>0</v>
      </c>
      <c r="CW29" s="237">
        <v>0</v>
      </c>
      <c r="CX29" s="237">
        <v>0</v>
      </c>
      <c r="CY29" s="237">
        <v>0</v>
      </c>
      <c r="CZ29" s="237">
        <v>0</v>
      </c>
      <c r="DA29" s="237">
        <v>0</v>
      </c>
      <c r="DB29" s="237">
        <v>0</v>
      </c>
      <c r="DC29" s="237">
        <v>0</v>
      </c>
      <c r="DD29" s="237">
        <v>0</v>
      </c>
      <c r="DE29" s="237">
        <v>0</v>
      </c>
      <c r="DF29" s="237">
        <v>0</v>
      </c>
      <c r="DG29" s="237">
        <v>0</v>
      </c>
      <c r="DH29" s="55">
        <f t="shared" si="5"/>
        <v>0</v>
      </c>
      <c r="DM29" s="106">
        <f>SUMPRODUCT($DL14:$DL21,DM14:DM21)</f>
        <v>0</v>
      </c>
      <c r="DN29" s="106">
        <f aca="true" t="shared" si="26" ref="DN29:DX29">SUMPRODUCT($DL14:$DL21,DN14:DN21)</f>
        <v>0</v>
      </c>
      <c r="DO29" s="106">
        <f t="shared" si="26"/>
        <v>0</v>
      </c>
      <c r="DP29" s="106">
        <f t="shared" si="26"/>
        <v>0</v>
      </c>
      <c r="DQ29" s="106">
        <f t="shared" si="26"/>
        <v>0</v>
      </c>
      <c r="DR29" s="106">
        <f t="shared" si="26"/>
        <v>0</v>
      </c>
      <c r="DS29" s="106">
        <f t="shared" si="26"/>
        <v>0</v>
      </c>
      <c r="DT29" s="106">
        <f t="shared" si="26"/>
        <v>0</v>
      </c>
      <c r="DU29" s="106">
        <f t="shared" si="26"/>
        <v>0</v>
      </c>
      <c r="DV29" s="106">
        <f t="shared" si="26"/>
        <v>0</v>
      </c>
      <c r="DW29" s="106">
        <f t="shared" si="26"/>
        <v>0</v>
      </c>
      <c r="DX29" s="106">
        <f t="shared" si="26"/>
        <v>0</v>
      </c>
      <c r="DY29" s="100"/>
      <c r="EA29" s="3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</row>
    <row r="30" spans="1:144" ht="15">
      <c r="A30" s="87" t="s">
        <v>26</v>
      </c>
      <c r="B30" s="87">
        <f aca="true" t="shared" si="27" ref="B30:M30">IF(B23="JUL",31,0)</f>
        <v>0</v>
      </c>
      <c r="C30" s="87">
        <f t="shared" si="27"/>
        <v>0</v>
      </c>
      <c r="D30" s="87">
        <f t="shared" si="27"/>
        <v>0</v>
      </c>
      <c r="E30" s="87">
        <f t="shared" si="27"/>
        <v>0</v>
      </c>
      <c r="F30" s="87">
        <f t="shared" si="27"/>
        <v>0</v>
      </c>
      <c r="G30" s="87">
        <f t="shared" si="27"/>
        <v>0</v>
      </c>
      <c r="H30" s="87">
        <f t="shared" si="27"/>
        <v>0</v>
      </c>
      <c r="I30" s="87">
        <f t="shared" si="27"/>
        <v>0</v>
      </c>
      <c r="J30" s="87">
        <f t="shared" si="27"/>
        <v>31</v>
      </c>
      <c r="K30" s="87">
        <f t="shared" si="27"/>
        <v>0</v>
      </c>
      <c r="L30" s="87">
        <f t="shared" si="27"/>
        <v>0</v>
      </c>
      <c r="M30" s="87">
        <f t="shared" si="27"/>
        <v>0</v>
      </c>
      <c r="N30" s="87"/>
      <c r="P30" s="2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0" t="s">
        <v>51</v>
      </c>
      <c r="AF30" s="244">
        <v>0</v>
      </c>
      <c r="AG30" s="244">
        <v>0</v>
      </c>
      <c r="AH30" s="244">
        <v>0</v>
      </c>
      <c r="AI30" s="244">
        <v>0</v>
      </c>
      <c r="AJ30" s="244">
        <v>0</v>
      </c>
      <c r="AK30" s="244">
        <v>0</v>
      </c>
      <c r="AL30" s="244">
        <v>0</v>
      </c>
      <c r="AM30" s="244">
        <v>0</v>
      </c>
      <c r="AN30" s="244">
        <v>0</v>
      </c>
      <c r="AO30" s="244">
        <v>0</v>
      </c>
      <c r="AP30" s="244">
        <v>0</v>
      </c>
      <c r="AQ30" s="244">
        <v>0</v>
      </c>
      <c r="AR30" s="88">
        <f>SUM(AF30:AQ30)</f>
        <v>0</v>
      </c>
      <c r="AS30" s="16"/>
      <c r="AU30" s="30" t="s">
        <v>56</v>
      </c>
      <c r="AV30" s="244">
        <v>0</v>
      </c>
      <c r="AW30" s="244">
        <v>0</v>
      </c>
      <c r="AX30" s="244">
        <v>0</v>
      </c>
      <c r="AY30" s="244">
        <v>0</v>
      </c>
      <c r="AZ30" s="244">
        <v>0</v>
      </c>
      <c r="BA30" s="244">
        <v>0</v>
      </c>
      <c r="BB30" s="244">
        <v>0</v>
      </c>
      <c r="BC30" s="244">
        <v>0</v>
      </c>
      <c r="BD30" s="244">
        <v>0</v>
      </c>
      <c r="BE30" s="244">
        <v>0</v>
      </c>
      <c r="BF30" s="244">
        <v>0</v>
      </c>
      <c r="BG30" s="244">
        <v>0</v>
      </c>
      <c r="BH30" s="97">
        <f>SUM(AV30:BG30)</f>
        <v>0</v>
      </c>
      <c r="BI30" s="9"/>
      <c r="CA30" s="20" t="str">
        <f>INFORMAR!F9</f>
        <v>XXXXXXXXX</v>
      </c>
      <c r="CB30" s="260">
        <v>0</v>
      </c>
      <c r="CC30" s="266">
        <f>INFORMAR!AF24</f>
        <v>0</v>
      </c>
      <c r="CD30" s="266">
        <f>INFORMAR!AG24</f>
        <v>0</v>
      </c>
      <c r="CE30" s="266">
        <f>INFORMAR!AH24</f>
        <v>0</v>
      </c>
      <c r="CF30" s="266">
        <f>INFORMAR!AI24</f>
        <v>0</v>
      </c>
      <c r="CG30" s="266">
        <f>INFORMAR!AJ24</f>
        <v>0</v>
      </c>
      <c r="CH30" s="266">
        <f>INFORMAR!AK24</f>
        <v>0</v>
      </c>
      <c r="CI30" s="266">
        <f>INFORMAR!AL24</f>
        <v>0</v>
      </c>
      <c r="CJ30" s="266">
        <f>INFORMAR!AM24</f>
        <v>0</v>
      </c>
      <c r="CK30" s="266">
        <f>INFORMAR!AN24</f>
        <v>0</v>
      </c>
      <c r="CL30" s="266">
        <f>INFORMAR!AO24</f>
        <v>0</v>
      </c>
      <c r="CM30" s="266">
        <f>INFORMAR!AP24</f>
        <v>0</v>
      </c>
      <c r="CN30" s="266">
        <f>INFORMAR!AQ24</f>
        <v>0</v>
      </c>
      <c r="CO30" s="97">
        <f t="shared" si="2"/>
        <v>0</v>
      </c>
      <c r="CP30" s="227">
        <f t="shared" si="3"/>
        <v>0</v>
      </c>
      <c r="CQ30" s="229"/>
      <c r="CR30" s="231"/>
      <c r="CS30" s="267" t="s">
        <v>46</v>
      </c>
      <c r="CT30" s="230"/>
      <c r="CU30" s="239">
        <v>0</v>
      </c>
      <c r="CV30" s="266">
        <v>0</v>
      </c>
      <c r="CW30" s="266">
        <v>0</v>
      </c>
      <c r="CX30" s="266">
        <v>0</v>
      </c>
      <c r="CY30" s="266">
        <v>0</v>
      </c>
      <c r="CZ30" s="266">
        <v>0</v>
      </c>
      <c r="DA30" s="266">
        <v>0</v>
      </c>
      <c r="DB30" s="266">
        <v>0</v>
      </c>
      <c r="DC30" s="266">
        <v>0</v>
      </c>
      <c r="DD30" s="266">
        <v>0</v>
      </c>
      <c r="DE30" s="266">
        <v>0</v>
      </c>
      <c r="DF30" s="266">
        <v>0</v>
      </c>
      <c r="DG30" s="266">
        <v>0</v>
      </c>
      <c r="DH30" s="55">
        <f t="shared" si="5"/>
        <v>0</v>
      </c>
      <c r="EA30" s="3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</row>
    <row r="31" spans="1:112" ht="15">
      <c r="A31" s="87" t="s">
        <v>29</v>
      </c>
      <c r="B31" s="87">
        <f aca="true" t="shared" si="28" ref="B31:M31">IF(B23="AGO",31,0)</f>
        <v>0</v>
      </c>
      <c r="C31" s="87">
        <f t="shared" si="28"/>
        <v>0</v>
      </c>
      <c r="D31" s="87">
        <f t="shared" si="28"/>
        <v>0</v>
      </c>
      <c r="E31" s="87">
        <f t="shared" si="28"/>
        <v>0</v>
      </c>
      <c r="F31" s="87">
        <f t="shared" si="28"/>
        <v>0</v>
      </c>
      <c r="G31" s="87">
        <f t="shared" si="28"/>
        <v>0</v>
      </c>
      <c r="H31" s="87">
        <f t="shared" si="28"/>
        <v>0</v>
      </c>
      <c r="I31" s="87">
        <f t="shared" si="28"/>
        <v>0</v>
      </c>
      <c r="J31" s="87">
        <f t="shared" si="28"/>
        <v>0</v>
      </c>
      <c r="K31" s="87">
        <f t="shared" si="28"/>
        <v>31</v>
      </c>
      <c r="L31" s="87">
        <f t="shared" si="28"/>
        <v>0</v>
      </c>
      <c r="M31" s="87">
        <f t="shared" si="28"/>
        <v>0</v>
      </c>
      <c r="N31" s="87"/>
      <c r="P31" s="29"/>
      <c r="AE31" s="30" t="s">
        <v>52</v>
      </c>
      <c r="AF31" s="245">
        <v>0</v>
      </c>
      <c r="AG31" s="245">
        <v>0</v>
      </c>
      <c r="AH31" s="245">
        <v>0</v>
      </c>
      <c r="AI31" s="245">
        <v>0</v>
      </c>
      <c r="AJ31" s="245">
        <v>0</v>
      </c>
      <c r="AK31" s="245">
        <v>0</v>
      </c>
      <c r="AL31" s="245">
        <v>0</v>
      </c>
      <c r="AM31" s="245">
        <v>0</v>
      </c>
      <c r="AN31" s="245">
        <v>0</v>
      </c>
      <c r="AO31" s="245">
        <v>0</v>
      </c>
      <c r="AP31" s="245">
        <v>0</v>
      </c>
      <c r="AQ31" s="245">
        <v>0</v>
      </c>
      <c r="AR31" s="88">
        <f>SUM(AF31:AQ31)</f>
        <v>0</v>
      </c>
      <c r="AS31" s="16"/>
      <c r="AU31" s="30" t="s">
        <v>51</v>
      </c>
      <c r="AV31" s="245">
        <v>0</v>
      </c>
      <c r="AW31" s="245">
        <v>0</v>
      </c>
      <c r="AX31" s="245">
        <v>0</v>
      </c>
      <c r="AY31" s="245">
        <v>0</v>
      </c>
      <c r="AZ31" s="245">
        <v>0</v>
      </c>
      <c r="BA31" s="245">
        <v>0</v>
      </c>
      <c r="BB31" s="245">
        <v>0</v>
      </c>
      <c r="BC31" s="245">
        <v>0</v>
      </c>
      <c r="BD31" s="245">
        <v>0</v>
      </c>
      <c r="BE31" s="245">
        <v>0</v>
      </c>
      <c r="BF31" s="245">
        <v>0</v>
      </c>
      <c r="BG31" s="245">
        <v>0</v>
      </c>
      <c r="BH31" s="97">
        <f>SUM(AV31:BG31)</f>
        <v>0</v>
      </c>
      <c r="BI31" s="9"/>
      <c r="CA31" s="20" t="str">
        <f>INFORMAR!F10</f>
        <v>XXXXXXXXX</v>
      </c>
      <c r="CB31" s="260">
        <v>0</v>
      </c>
      <c r="CC31" s="266">
        <f>INFORMAR!AF32</f>
        <v>0</v>
      </c>
      <c r="CD31" s="266">
        <f>INFORMAR!AG32</f>
        <v>0</v>
      </c>
      <c r="CE31" s="266">
        <f>INFORMAR!AH32</f>
        <v>0</v>
      </c>
      <c r="CF31" s="266">
        <f>INFORMAR!AI32</f>
        <v>0</v>
      </c>
      <c r="CG31" s="266">
        <f>INFORMAR!AJ32</f>
        <v>0</v>
      </c>
      <c r="CH31" s="266">
        <f>INFORMAR!AK32</f>
        <v>0</v>
      </c>
      <c r="CI31" s="266">
        <f>INFORMAR!AL32</f>
        <v>0</v>
      </c>
      <c r="CJ31" s="266">
        <f>INFORMAR!AM32</f>
        <v>0</v>
      </c>
      <c r="CK31" s="266">
        <f>INFORMAR!AN32</f>
        <v>0</v>
      </c>
      <c r="CL31" s="266">
        <f>INFORMAR!AO32</f>
        <v>0</v>
      </c>
      <c r="CM31" s="266">
        <f>INFORMAR!AP32</f>
        <v>0</v>
      </c>
      <c r="CN31" s="266">
        <f>INFORMAR!AQ32</f>
        <v>0</v>
      </c>
      <c r="CO31" s="97">
        <f t="shared" si="2"/>
        <v>0</v>
      </c>
      <c r="CP31" s="227">
        <f t="shared" si="3"/>
        <v>0</v>
      </c>
      <c r="CQ31" s="229"/>
      <c r="CR31" s="231"/>
      <c r="CS31" s="229"/>
      <c r="CT31" s="230"/>
      <c r="CU31" s="230"/>
      <c r="CV31" s="224"/>
      <c r="CW31" s="224"/>
      <c r="CX31" s="224"/>
      <c r="CY31" s="224"/>
      <c r="CZ31" s="224"/>
      <c r="DA31" s="224"/>
      <c r="DB31" s="224"/>
      <c r="DC31" s="224"/>
      <c r="DD31" s="224"/>
      <c r="DE31" s="224"/>
      <c r="DF31" s="224"/>
      <c r="DG31" s="224"/>
      <c r="DH31" s="105"/>
    </row>
    <row r="32" spans="1:112" ht="15">
      <c r="A32" s="87" t="s">
        <v>164</v>
      </c>
      <c r="B32" s="87">
        <f aca="true" t="shared" si="29" ref="B32:M32">IF(B23="SEP",30,0)</f>
        <v>0</v>
      </c>
      <c r="C32" s="87">
        <f t="shared" si="29"/>
        <v>0</v>
      </c>
      <c r="D32" s="87">
        <f t="shared" si="29"/>
        <v>0</v>
      </c>
      <c r="E32" s="87">
        <f t="shared" si="29"/>
        <v>0</v>
      </c>
      <c r="F32" s="87">
        <f t="shared" si="29"/>
        <v>0</v>
      </c>
      <c r="G32" s="87">
        <f t="shared" si="29"/>
        <v>0</v>
      </c>
      <c r="H32" s="87">
        <f t="shared" si="29"/>
        <v>0</v>
      </c>
      <c r="I32" s="87">
        <f t="shared" si="29"/>
        <v>0</v>
      </c>
      <c r="J32" s="87">
        <f t="shared" si="29"/>
        <v>0</v>
      </c>
      <c r="K32" s="87">
        <f t="shared" si="29"/>
        <v>0</v>
      </c>
      <c r="L32" s="87">
        <f t="shared" si="29"/>
        <v>30</v>
      </c>
      <c r="M32" s="87">
        <f t="shared" si="29"/>
        <v>0</v>
      </c>
      <c r="N32" s="87"/>
      <c r="P32" s="29"/>
      <c r="AE32" s="253" t="s">
        <v>168</v>
      </c>
      <c r="AF32" s="88">
        <f aca="true" t="shared" si="30" ref="AF32:AQ32">SUM(AF28:AF31)</f>
        <v>0</v>
      </c>
      <c r="AG32" s="88">
        <f t="shared" si="30"/>
        <v>0</v>
      </c>
      <c r="AH32" s="88">
        <f t="shared" si="30"/>
        <v>0</v>
      </c>
      <c r="AI32" s="88">
        <f t="shared" si="30"/>
        <v>0</v>
      </c>
      <c r="AJ32" s="88">
        <f t="shared" si="30"/>
        <v>0</v>
      </c>
      <c r="AK32" s="88">
        <f t="shared" si="30"/>
        <v>0</v>
      </c>
      <c r="AL32" s="88">
        <f t="shared" si="30"/>
        <v>0</v>
      </c>
      <c r="AM32" s="88">
        <f t="shared" si="30"/>
        <v>0</v>
      </c>
      <c r="AN32" s="88">
        <f t="shared" si="30"/>
        <v>0</v>
      </c>
      <c r="AO32" s="88">
        <f t="shared" si="30"/>
        <v>0</v>
      </c>
      <c r="AP32" s="88">
        <f t="shared" si="30"/>
        <v>0</v>
      </c>
      <c r="AQ32" s="88">
        <f t="shared" si="30"/>
        <v>0</v>
      </c>
      <c r="AR32" s="88">
        <f>SUM(AF32:AQ32)</f>
        <v>0</v>
      </c>
      <c r="AS32" s="16"/>
      <c r="AU32" s="254" t="s">
        <v>168</v>
      </c>
      <c r="AV32" s="97">
        <f aca="true" t="shared" si="31" ref="AV32:BG32">SUM(AV28:AV31)</f>
        <v>0</v>
      </c>
      <c r="AW32" s="97">
        <f t="shared" si="31"/>
        <v>0</v>
      </c>
      <c r="AX32" s="97">
        <f t="shared" si="31"/>
        <v>0</v>
      </c>
      <c r="AY32" s="97">
        <f t="shared" si="31"/>
        <v>0</v>
      </c>
      <c r="AZ32" s="97">
        <f t="shared" si="31"/>
        <v>0</v>
      </c>
      <c r="BA32" s="97">
        <f t="shared" si="31"/>
        <v>0</v>
      </c>
      <c r="BB32" s="97">
        <f t="shared" si="31"/>
        <v>0</v>
      </c>
      <c r="BC32" s="97">
        <f t="shared" si="31"/>
        <v>0</v>
      </c>
      <c r="BD32" s="97">
        <f t="shared" si="31"/>
        <v>0</v>
      </c>
      <c r="BE32" s="97">
        <f t="shared" si="31"/>
        <v>0</v>
      </c>
      <c r="BF32" s="97">
        <f t="shared" si="31"/>
        <v>0</v>
      </c>
      <c r="BG32" s="97">
        <f t="shared" si="31"/>
        <v>0</v>
      </c>
      <c r="BH32" s="98">
        <f>SUM(AV32:BG32)</f>
        <v>0</v>
      </c>
      <c r="BI32" s="5"/>
      <c r="CA32" s="20" t="str">
        <f>INFORMAR!F11</f>
        <v>XXXXXXXXX</v>
      </c>
      <c r="CB32" s="260">
        <v>0</v>
      </c>
      <c r="CC32" s="266">
        <f>INFORMAR!AF40</f>
        <v>0</v>
      </c>
      <c r="CD32" s="266">
        <f>INFORMAR!AG40</f>
        <v>0</v>
      </c>
      <c r="CE32" s="266">
        <f>INFORMAR!AH40</f>
        <v>0</v>
      </c>
      <c r="CF32" s="266">
        <f>INFORMAR!AI40</f>
        <v>0</v>
      </c>
      <c r="CG32" s="266">
        <f>INFORMAR!AJ40</f>
        <v>0</v>
      </c>
      <c r="CH32" s="266">
        <f>INFORMAR!AK40</f>
        <v>0</v>
      </c>
      <c r="CI32" s="266">
        <f>INFORMAR!AL40</f>
        <v>0</v>
      </c>
      <c r="CJ32" s="266">
        <f>INFORMAR!AM40</f>
        <v>0</v>
      </c>
      <c r="CK32" s="266">
        <f>INFORMAR!AN40</f>
        <v>0</v>
      </c>
      <c r="CL32" s="266">
        <f>INFORMAR!AO40</f>
        <v>0</v>
      </c>
      <c r="CM32" s="266">
        <f>INFORMAR!AP40</f>
        <v>0</v>
      </c>
      <c r="CN32" s="266">
        <f>INFORMAR!AQ40</f>
        <v>0</v>
      </c>
      <c r="CO32" s="97">
        <f t="shared" si="2"/>
        <v>0</v>
      </c>
      <c r="CP32" s="227">
        <f t="shared" si="3"/>
        <v>0</v>
      </c>
      <c r="CQ32" s="229"/>
      <c r="CR32" s="231"/>
      <c r="CS32" s="234" t="s">
        <v>3</v>
      </c>
      <c r="CT32" s="235"/>
      <c r="CU32" s="235"/>
      <c r="CV32" s="236">
        <f aca="true" t="shared" si="32" ref="CV32:DH32">SUM(CV5:CV30)</f>
        <v>0</v>
      </c>
      <c r="CW32" s="236">
        <f t="shared" si="32"/>
        <v>0</v>
      </c>
      <c r="CX32" s="236">
        <f t="shared" si="32"/>
        <v>0</v>
      </c>
      <c r="CY32" s="236">
        <f t="shared" si="32"/>
        <v>0</v>
      </c>
      <c r="CZ32" s="236">
        <f t="shared" si="32"/>
        <v>0</v>
      </c>
      <c r="DA32" s="236">
        <f t="shared" si="32"/>
        <v>0</v>
      </c>
      <c r="DB32" s="236">
        <f t="shared" si="32"/>
        <v>0</v>
      </c>
      <c r="DC32" s="236">
        <f t="shared" si="32"/>
        <v>0</v>
      </c>
      <c r="DD32" s="236">
        <f t="shared" si="32"/>
        <v>0</v>
      </c>
      <c r="DE32" s="236">
        <f t="shared" si="32"/>
        <v>0</v>
      </c>
      <c r="DF32" s="236">
        <f t="shared" si="32"/>
        <v>0</v>
      </c>
      <c r="DG32" s="236">
        <f t="shared" si="32"/>
        <v>0</v>
      </c>
      <c r="DH32" s="98">
        <f t="shared" si="32"/>
        <v>0</v>
      </c>
    </row>
    <row r="33" spans="1:112" ht="15">
      <c r="A33" s="87" t="s">
        <v>32</v>
      </c>
      <c r="B33" s="87">
        <f aca="true" t="shared" si="33" ref="B33:M33">IF(B23="OCT",31,0)</f>
        <v>0</v>
      </c>
      <c r="C33" s="87">
        <f t="shared" si="33"/>
        <v>0</v>
      </c>
      <c r="D33" s="87">
        <f t="shared" si="33"/>
        <v>0</v>
      </c>
      <c r="E33" s="87">
        <f t="shared" si="33"/>
        <v>0</v>
      </c>
      <c r="F33" s="87">
        <f t="shared" si="33"/>
        <v>0</v>
      </c>
      <c r="G33" s="87">
        <f t="shared" si="33"/>
        <v>0</v>
      </c>
      <c r="H33" s="87">
        <f t="shared" si="33"/>
        <v>0</v>
      </c>
      <c r="I33" s="87">
        <f t="shared" si="33"/>
        <v>0</v>
      </c>
      <c r="J33" s="87">
        <f t="shared" si="33"/>
        <v>0</v>
      </c>
      <c r="K33" s="87">
        <f t="shared" si="33"/>
        <v>0</v>
      </c>
      <c r="L33" s="87">
        <f t="shared" si="33"/>
        <v>0</v>
      </c>
      <c r="M33" s="87">
        <f t="shared" si="33"/>
        <v>31</v>
      </c>
      <c r="N33" s="87"/>
      <c r="P33" s="29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94"/>
      <c r="AS33" s="3"/>
      <c r="AU33" s="94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5"/>
      <c r="CA33" s="190" t="s">
        <v>167</v>
      </c>
      <c r="CB33" s="260">
        <v>0</v>
      </c>
      <c r="CC33" s="266">
        <v>0</v>
      </c>
      <c r="CD33" s="266">
        <v>0</v>
      </c>
      <c r="CE33" s="266">
        <v>0</v>
      </c>
      <c r="CF33" s="266">
        <v>0</v>
      </c>
      <c r="CG33" s="266">
        <v>0</v>
      </c>
      <c r="CH33" s="266">
        <v>0</v>
      </c>
      <c r="CI33" s="266">
        <v>0</v>
      </c>
      <c r="CJ33" s="266">
        <v>0</v>
      </c>
      <c r="CK33" s="266">
        <v>0</v>
      </c>
      <c r="CL33" s="266">
        <v>0</v>
      </c>
      <c r="CM33" s="266">
        <v>0</v>
      </c>
      <c r="CN33" s="266">
        <v>0</v>
      </c>
      <c r="CO33" s="97">
        <f t="shared" si="2"/>
        <v>0</v>
      </c>
      <c r="CP33" s="227">
        <f t="shared" si="3"/>
        <v>0</v>
      </c>
      <c r="CQ33" s="229"/>
      <c r="CR33" s="231"/>
      <c r="CS33" s="231"/>
      <c r="CT33" s="231"/>
      <c r="CU33" s="231"/>
      <c r="CV33" s="231"/>
      <c r="CW33" s="231"/>
      <c r="CX33" s="231"/>
      <c r="CY33" s="231"/>
      <c r="CZ33" s="231"/>
      <c r="DA33" s="231"/>
      <c r="DB33" s="231"/>
      <c r="DC33" s="231"/>
      <c r="DD33" s="231"/>
      <c r="DE33" s="231"/>
      <c r="DF33" s="231"/>
      <c r="DG33" s="231"/>
      <c r="DH33" s="36"/>
    </row>
    <row r="34" spans="1:112" ht="15">
      <c r="A34" s="87" t="s">
        <v>9</v>
      </c>
      <c r="B34" s="87">
        <f aca="true" t="shared" si="34" ref="B34:M34">IF(B23="NOV",30,0)</f>
        <v>30</v>
      </c>
      <c r="C34" s="87">
        <f t="shared" si="34"/>
        <v>0</v>
      </c>
      <c r="D34" s="87">
        <f t="shared" si="34"/>
        <v>0</v>
      </c>
      <c r="E34" s="87">
        <f t="shared" si="34"/>
        <v>0</v>
      </c>
      <c r="F34" s="87">
        <f t="shared" si="34"/>
        <v>0</v>
      </c>
      <c r="G34" s="87">
        <f t="shared" si="34"/>
        <v>0</v>
      </c>
      <c r="H34" s="87">
        <f t="shared" si="34"/>
        <v>0</v>
      </c>
      <c r="I34" s="87">
        <f t="shared" si="34"/>
        <v>0</v>
      </c>
      <c r="J34" s="87">
        <f t="shared" si="34"/>
        <v>0</v>
      </c>
      <c r="K34" s="87">
        <f t="shared" si="34"/>
        <v>0</v>
      </c>
      <c r="L34" s="87">
        <f t="shared" si="34"/>
        <v>0</v>
      </c>
      <c r="M34" s="87">
        <f t="shared" si="34"/>
        <v>0</v>
      </c>
      <c r="N34" s="87"/>
      <c r="P34" s="2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95"/>
      <c r="AS34" s="3"/>
      <c r="AU34" s="95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36"/>
      <c r="CA34" s="30" t="s">
        <v>80</v>
      </c>
      <c r="CB34" s="260">
        <v>0</v>
      </c>
      <c r="CC34" s="266">
        <v>0</v>
      </c>
      <c r="CD34" s="266">
        <v>0</v>
      </c>
      <c r="CE34" s="266">
        <v>0</v>
      </c>
      <c r="CF34" s="266">
        <v>0</v>
      </c>
      <c r="CG34" s="266">
        <v>0</v>
      </c>
      <c r="CH34" s="266">
        <v>0</v>
      </c>
      <c r="CI34" s="266">
        <v>0</v>
      </c>
      <c r="CJ34" s="266">
        <v>0</v>
      </c>
      <c r="CK34" s="266">
        <v>0</v>
      </c>
      <c r="CL34" s="266">
        <v>0</v>
      </c>
      <c r="CM34" s="266">
        <v>0</v>
      </c>
      <c r="CN34" s="266">
        <v>0</v>
      </c>
      <c r="CO34" s="97">
        <f t="shared" si="2"/>
        <v>0</v>
      </c>
      <c r="CP34" s="227">
        <f t="shared" si="3"/>
        <v>0</v>
      </c>
      <c r="CQ34" s="5"/>
      <c r="CS34" s="232"/>
      <c r="CT34" s="232"/>
      <c r="CU34" s="109"/>
      <c r="CV34" s="110">
        <f>SUMPRODUCT($CU5:$CU30,CV5:CV30)</f>
        <v>0</v>
      </c>
      <c r="CW34" s="110">
        <f aca="true" t="shared" si="35" ref="CW34:DG34">SUMPRODUCT($CU5:$CU30,CW5:CW30)</f>
        <v>0</v>
      </c>
      <c r="CX34" s="110">
        <f t="shared" si="35"/>
        <v>0</v>
      </c>
      <c r="CY34" s="110">
        <f t="shared" si="35"/>
        <v>0</v>
      </c>
      <c r="CZ34" s="110">
        <f t="shared" si="35"/>
        <v>0</v>
      </c>
      <c r="DA34" s="110">
        <f t="shared" si="35"/>
        <v>0</v>
      </c>
      <c r="DB34" s="110">
        <f t="shared" si="35"/>
        <v>0</v>
      </c>
      <c r="DC34" s="110">
        <f t="shared" si="35"/>
        <v>0</v>
      </c>
      <c r="DD34" s="110">
        <f t="shared" si="35"/>
        <v>0</v>
      </c>
      <c r="DE34" s="110">
        <f t="shared" si="35"/>
        <v>0</v>
      </c>
      <c r="DF34" s="110">
        <f t="shared" si="35"/>
        <v>0</v>
      </c>
      <c r="DG34" s="110">
        <f t="shared" si="35"/>
        <v>0</v>
      </c>
      <c r="DH34" s="109"/>
    </row>
    <row r="35" spans="1:112" ht="15">
      <c r="A35" s="87" t="s">
        <v>12</v>
      </c>
      <c r="B35" s="87">
        <f aca="true" t="shared" si="36" ref="B35:M35">IF(B23="DIC",31,0)</f>
        <v>0</v>
      </c>
      <c r="C35" s="87">
        <f t="shared" si="36"/>
        <v>31</v>
      </c>
      <c r="D35" s="87">
        <f t="shared" si="36"/>
        <v>0</v>
      </c>
      <c r="E35" s="87">
        <f t="shared" si="36"/>
        <v>0</v>
      </c>
      <c r="F35" s="87">
        <f t="shared" si="36"/>
        <v>0</v>
      </c>
      <c r="G35" s="87">
        <f t="shared" si="36"/>
        <v>0</v>
      </c>
      <c r="H35" s="87">
        <f t="shared" si="36"/>
        <v>0</v>
      </c>
      <c r="I35" s="87">
        <f t="shared" si="36"/>
        <v>0</v>
      </c>
      <c r="J35" s="87">
        <f t="shared" si="36"/>
        <v>0</v>
      </c>
      <c r="K35" s="87">
        <f t="shared" si="36"/>
        <v>0</v>
      </c>
      <c r="L35" s="87">
        <f t="shared" si="36"/>
        <v>0</v>
      </c>
      <c r="M35" s="87">
        <f t="shared" si="36"/>
        <v>0</v>
      </c>
      <c r="N35" s="87"/>
      <c r="AE35" s="57" t="str">
        <f>INFORMAR!$F$11</f>
        <v>XXXXXXXXX</v>
      </c>
      <c r="AF35" s="171" t="str">
        <f>INFORMAR!$Q$15</f>
        <v>NOV</v>
      </c>
      <c r="AG35" s="171" t="str">
        <f>INFORMAR!$R$15</f>
        <v>DIC</v>
      </c>
      <c r="AH35" s="171" t="str">
        <f>INFORMAR!$S$15</f>
        <v>ENE</v>
      </c>
      <c r="AI35" s="171" t="str">
        <f>INFORMAR!$T$15</f>
        <v>FEB</v>
      </c>
      <c r="AJ35" s="171" t="str">
        <f>INFORMAR!$U$15</f>
        <v>MAR</v>
      </c>
      <c r="AK35" s="171" t="str">
        <f>INFORMAR!$V$15</f>
        <v>ABR</v>
      </c>
      <c r="AL35" s="171" t="str">
        <f>INFORMAR!$W$15</f>
        <v>MAY</v>
      </c>
      <c r="AM35" s="171" t="str">
        <f>INFORMAR!$X$15</f>
        <v>JUN</v>
      </c>
      <c r="AN35" s="171" t="str">
        <f>INFORMAR!$Y$15</f>
        <v>JUL</v>
      </c>
      <c r="AO35" s="171" t="str">
        <f>INFORMAR!$Z$15</f>
        <v>AGO</v>
      </c>
      <c r="AP35" s="171" t="str">
        <f>INFORMAR!$AA$15</f>
        <v>SEP</v>
      </c>
      <c r="AQ35" s="171" t="str">
        <f>INFORMAR!$AB$15</f>
        <v>OCT</v>
      </c>
      <c r="AR35" s="173" t="s">
        <v>3</v>
      </c>
      <c r="AS35" s="16"/>
      <c r="AU35" s="57" t="str">
        <f>INFORMAR!$F$19</f>
        <v>XXXXXXXXX</v>
      </c>
      <c r="AV35" s="176" t="str">
        <f>INFORMAR!$Q$15</f>
        <v>NOV</v>
      </c>
      <c r="AW35" s="176" t="str">
        <f>INFORMAR!$R$15</f>
        <v>DIC</v>
      </c>
      <c r="AX35" s="176" t="str">
        <f>INFORMAR!$S$15</f>
        <v>ENE</v>
      </c>
      <c r="AY35" s="176" t="str">
        <f>INFORMAR!$T$15</f>
        <v>FEB</v>
      </c>
      <c r="AZ35" s="176" t="str">
        <f>INFORMAR!$U$15</f>
        <v>MAR</v>
      </c>
      <c r="BA35" s="176" t="str">
        <f>INFORMAR!$V$15</f>
        <v>ABR</v>
      </c>
      <c r="BB35" s="176" t="str">
        <f>INFORMAR!$W$15</f>
        <v>MAY</v>
      </c>
      <c r="BC35" s="176" t="str">
        <f>INFORMAR!$X$15</f>
        <v>JUN</v>
      </c>
      <c r="BD35" s="176" t="str">
        <f>INFORMAR!$Y$15</f>
        <v>JUL</v>
      </c>
      <c r="BE35" s="176" t="str">
        <f>INFORMAR!$Z$15</f>
        <v>AGO</v>
      </c>
      <c r="BF35" s="176" t="str">
        <f>INFORMAR!$AA$15</f>
        <v>SEP</v>
      </c>
      <c r="BG35" s="176" t="str">
        <f>INFORMAR!$AB$15</f>
        <v>OCT</v>
      </c>
      <c r="BH35" s="177" t="s">
        <v>3</v>
      </c>
      <c r="BI35" s="9"/>
      <c r="CA35" s="225" t="s">
        <v>81</v>
      </c>
      <c r="CB35" s="261"/>
      <c r="CC35" s="97">
        <f aca="true" t="shared" si="37" ref="CC35:CN35">SUM(CC4:CC34)</f>
        <v>0</v>
      </c>
      <c r="CD35" s="97">
        <f t="shared" si="37"/>
        <v>0</v>
      </c>
      <c r="CE35" s="97">
        <f t="shared" si="37"/>
        <v>0</v>
      </c>
      <c r="CF35" s="97">
        <f t="shared" si="37"/>
        <v>0</v>
      </c>
      <c r="CG35" s="97">
        <f t="shared" si="37"/>
        <v>0</v>
      </c>
      <c r="CH35" s="97">
        <f t="shared" si="37"/>
        <v>0</v>
      </c>
      <c r="CI35" s="97">
        <f t="shared" si="37"/>
        <v>0</v>
      </c>
      <c r="CJ35" s="97">
        <f t="shared" si="37"/>
        <v>0</v>
      </c>
      <c r="CK35" s="97">
        <f t="shared" si="37"/>
        <v>0</v>
      </c>
      <c r="CL35" s="97">
        <f t="shared" si="37"/>
        <v>0</v>
      </c>
      <c r="CM35" s="97">
        <f t="shared" si="37"/>
        <v>0</v>
      </c>
      <c r="CN35" s="97">
        <f t="shared" si="37"/>
        <v>0</v>
      </c>
      <c r="CO35" s="97">
        <f t="shared" si="2"/>
        <v>0</v>
      </c>
      <c r="CP35" s="227">
        <f t="shared" si="3"/>
        <v>0</v>
      </c>
      <c r="CQ35" s="5"/>
      <c r="CS35" s="232"/>
      <c r="CT35" s="232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</row>
    <row r="36" spans="1:112" ht="15">
      <c r="A36" s="87"/>
      <c r="B36" s="87">
        <f aca="true" t="shared" si="38" ref="B36:M36">SUM(B24:B35)</f>
        <v>30</v>
      </c>
      <c r="C36" s="87">
        <f t="shared" si="38"/>
        <v>31</v>
      </c>
      <c r="D36" s="87">
        <f t="shared" si="38"/>
        <v>31</v>
      </c>
      <c r="E36" s="87">
        <f t="shared" si="38"/>
        <v>28</v>
      </c>
      <c r="F36" s="87">
        <f t="shared" si="38"/>
        <v>31</v>
      </c>
      <c r="G36" s="87">
        <f t="shared" si="38"/>
        <v>30</v>
      </c>
      <c r="H36" s="87">
        <f t="shared" si="38"/>
        <v>31</v>
      </c>
      <c r="I36" s="87">
        <f t="shared" si="38"/>
        <v>30</v>
      </c>
      <c r="J36" s="87">
        <f t="shared" si="38"/>
        <v>31</v>
      </c>
      <c r="K36" s="87">
        <f t="shared" si="38"/>
        <v>31</v>
      </c>
      <c r="L36" s="87">
        <f t="shared" si="38"/>
        <v>30</v>
      </c>
      <c r="M36" s="87">
        <f t="shared" si="38"/>
        <v>31</v>
      </c>
      <c r="N36" s="87"/>
      <c r="AE36" s="7" t="s">
        <v>49</v>
      </c>
      <c r="AF36" s="243">
        <v>0</v>
      </c>
      <c r="AG36" s="243">
        <v>0</v>
      </c>
      <c r="AH36" s="243">
        <v>0</v>
      </c>
      <c r="AI36" s="243">
        <v>0</v>
      </c>
      <c r="AJ36" s="243">
        <v>0</v>
      </c>
      <c r="AK36" s="243">
        <v>0</v>
      </c>
      <c r="AL36" s="243">
        <v>0</v>
      </c>
      <c r="AM36" s="243">
        <v>0</v>
      </c>
      <c r="AN36" s="243">
        <v>0</v>
      </c>
      <c r="AO36" s="243">
        <v>0</v>
      </c>
      <c r="AP36" s="243">
        <v>0</v>
      </c>
      <c r="AQ36" s="243">
        <v>0</v>
      </c>
      <c r="AR36" s="93">
        <f>SUM(AF36:AQ36)</f>
        <v>0</v>
      </c>
      <c r="AS36" s="16"/>
      <c r="AU36" s="156" t="s">
        <v>49</v>
      </c>
      <c r="AV36" s="243">
        <v>0</v>
      </c>
      <c r="AW36" s="243">
        <v>0</v>
      </c>
      <c r="AX36" s="243">
        <v>0</v>
      </c>
      <c r="AY36" s="243">
        <v>0</v>
      </c>
      <c r="AZ36" s="243">
        <v>0</v>
      </c>
      <c r="BA36" s="243">
        <v>0</v>
      </c>
      <c r="BB36" s="243">
        <v>0</v>
      </c>
      <c r="BC36" s="243">
        <v>0</v>
      </c>
      <c r="BD36" s="243">
        <v>0</v>
      </c>
      <c r="BE36" s="243">
        <v>0</v>
      </c>
      <c r="BF36" s="243">
        <v>0</v>
      </c>
      <c r="BG36" s="243">
        <v>0</v>
      </c>
      <c r="BH36" s="89">
        <f>SUM(AV36:BG36)</f>
        <v>0</v>
      </c>
      <c r="BI36" s="9"/>
      <c r="CA36" s="16"/>
      <c r="CB36" s="261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7">
        <f t="shared" si="2"/>
        <v>0</v>
      </c>
      <c r="CP36" s="227">
        <f t="shared" si="3"/>
        <v>0</v>
      </c>
      <c r="CQ36" s="5"/>
      <c r="CS36" s="232"/>
      <c r="CT36" s="232"/>
      <c r="CU36" s="232"/>
      <c r="CV36" s="232"/>
      <c r="CW36" s="232"/>
      <c r="CX36" s="232"/>
      <c r="CY36" s="232"/>
      <c r="CZ36" s="232"/>
      <c r="DA36" s="232"/>
      <c r="DB36" s="232"/>
      <c r="DC36" s="232"/>
      <c r="DD36" s="232"/>
      <c r="DE36" s="232"/>
      <c r="DF36" s="232"/>
      <c r="DG36" s="232"/>
      <c r="DH36" s="232"/>
    </row>
    <row r="37" spans="1:95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AE37" s="30" t="s">
        <v>50</v>
      </c>
      <c r="AF37" s="244">
        <v>0</v>
      </c>
      <c r="AG37" s="244">
        <v>0</v>
      </c>
      <c r="AH37" s="244">
        <v>0</v>
      </c>
      <c r="AI37" s="244">
        <v>0</v>
      </c>
      <c r="AJ37" s="244">
        <v>0</v>
      </c>
      <c r="AK37" s="244">
        <v>0</v>
      </c>
      <c r="AL37" s="244">
        <v>0</v>
      </c>
      <c r="AM37" s="244">
        <v>0</v>
      </c>
      <c r="AN37" s="244">
        <v>0</v>
      </c>
      <c r="AO37" s="244">
        <v>0</v>
      </c>
      <c r="AP37" s="244">
        <v>0</v>
      </c>
      <c r="AQ37" s="244">
        <v>0</v>
      </c>
      <c r="AR37" s="88">
        <f>SUM(AF37:AQ37)</f>
        <v>0</v>
      </c>
      <c r="AS37" s="16"/>
      <c r="AU37" s="155" t="s">
        <v>50</v>
      </c>
      <c r="AV37" s="244">
        <v>0</v>
      </c>
      <c r="AW37" s="244">
        <v>0</v>
      </c>
      <c r="AX37" s="244">
        <v>0</v>
      </c>
      <c r="AY37" s="244">
        <v>0</v>
      </c>
      <c r="AZ37" s="244">
        <v>0</v>
      </c>
      <c r="BA37" s="244">
        <v>0</v>
      </c>
      <c r="BB37" s="244">
        <v>0</v>
      </c>
      <c r="BC37" s="244">
        <v>0</v>
      </c>
      <c r="BD37" s="244">
        <v>0</v>
      </c>
      <c r="BE37" s="244">
        <v>0</v>
      </c>
      <c r="BF37" s="244">
        <v>0</v>
      </c>
      <c r="BG37" s="244">
        <v>0</v>
      </c>
      <c r="BH37" s="97">
        <f>SUM(AV37:BG37)</f>
        <v>0</v>
      </c>
      <c r="BI37" s="9"/>
      <c r="CA37" s="30" t="s">
        <v>82</v>
      </c>
      <c r="CB37" s="260">
        <v>0</v>
      </c>
      <c r="CC37" s="266">
        <v>0</v>
      </c>
      <c r="CD37" s="266">
        <v>0</v>
      </c>
      <c r="CE37" s="266">
        <v>0</v>
      </c>
      <c r="CF37" s="266">
        <v>0</v>
      </c>
      <c r="CG37" s="266">
        <v>0</v>
      </c>
      <c r="CH37" s="266">
        <v>0</v>
      </c>
      <c r="CI37" s="266">
        <v>0</v>
      </c>
      <c r="CJ37" s="266">
        <v>0</v>
      </c>
      <c r="CK37" s="266">
        <v>0</v>
      </c>
      <c r="CL37" s="266">
        <v>0</v>
      </c>
      <c r="CM37" s="266">
        <v>0</v>
      </c>
      <c r="CN37" s="266">
        <v>0</v>
      </c>
      <c r="CO37" s="97">
        <f t="shared" si="2"/>
        <v>0</v>
      </c>
      <c r="CP37" s="227">
        <f t="shared" si="3"/>
        <v>0</v>
      </c>
      <c r="CQ37" s="5"/>
    </row>
    <row r="38" spans="31:95" ht="15">
      <c r="AE38" s="30" t="s">
        <v>51</v>
      </c>
      <c r="AF38" s="244">
        <v>0</v>
      </c>
      <c r="AG38" s="244">
        <v>0</v>
      </c>
      <c r="AH38" s="244">
        <v>0</v>
      </c>
      <c r="AI38" s="244">
        <v>0</v>
      </c>
      <c r="AJ38" s="244">
        <v>0</v>
      </c>
      <c r="AK38" s="244">
        <v>0</v>
      </c>
      <c r="AL38" s="244">
        <v>0</v>
      </c>
      <c r="AM38" s="244">
        <v>0</v>
      </c>
      <c r="AN38" s="244">
        <v>0</v>
      </c>
      <c r="AO38" s="244">
        <v>0</v>
      </c>
      <c r="AP38" s="244">
        <v>0</v>
      </c>
      <c r="AQ38" s="244">
        <v>0</v>
      </c>
      <c r="AR38" s="88">
        <f>SUM(AF38:AQ38)</f>
        <v>0</v>
      </c>
      <c r="AS38" s="16"/>
      <c r="AU38" s="30" t="s">
        <v>51</v>
      </c>
      <c r="AV38" s="244">
        <v>0</v>
      </c>
      <c r="AW38" s="244">
        <v>0</v>
      </c>
      <c r="AX38" s="244">
        <v>0</v>
      </c>
      <c r="AY38" s="244">
        <v>0</v>
      </c>
      <c r="AZ38" s="244">
        <v>0</v>
      </c>
      <c r="BA38" s="244">
        <v>0</v>
      </c>
      <c r="BB38" s="244">
        <v>0</v>
      </c>
      <c r="BC38" s="244">
        <v>0</v>
      </c>
      <c r="BD38" s="244">
        <v>0</v>
      </c>
      <c r="BE38" s="244">
        <v>0</v>
      </c>
      <c r="BF38" s="244">
        <v>0</v>
      </c>
      <c r="BG38" s="244">
        <v>0</v>
      </c>
      <c r="BH38" s="97">
        <f>SUM(AV38:BG38)</f>
        <v>0</v>
      </c>
      <c r="BI38" s="9"/>
      <c r="CA38" s="30" t="s">
        <v>83</v>
      </c>
      <c r="CB38" s="260">
        <v>0</v>
      </c>
      <c r="CC38" s="266">
        <v>0</v>
      </c>
      <c r="CD38" s="266">
        <v>0</v>
      </c>
      <c r="CE38" s="266">
        <v>0</v>
      </c>
      <c r="CF38" s="266">
        <v>0</v>
      </c>
      <c r="CG38" s="266">
        <v>0</v>
      </c>
      <c r="CH38" s="266">
        <v>0</v>
      </c>
      <c r="CI38" s="266">
        <v>0</v>
      </c>
      <c r="CJ38" s="266">
        <v>0</v>
      </c>
      <c r="CK38" s="266">
        <v>0</v>
      </c>
      <c r="CL38" s="266">
        <v>0</v>
      </c>
      <c r="CM38" s="266">
        <v>0</v>
      </c>
      <c r="CN38" s="266">
        <v>0</v>
      </c>
      <c r="CO38" s="97">
        <f t="shared" si="2"/>
        <v>0</v>
      </c>
      <c r="CP38" s="227">
        <f t="shared" si="3"/>
        <v>0</v>
      </c>
      <c r="CQ38" s="5"/>
    </row>
    <row r="39" spans="31:95" ht="15">
      <c r="AE39" s="30" t="s">
        <v>52</v>
      </c>
      <c r="AF39" s="245">
        <v>0</v>
      </c>
      <c r="AG39" s="245">
        <v>0</v>
      </c>
      <c r="AH39" s="245">
        <v>0</v>
      </c>
      <c r="AI39" s="245">
        <v>0</v>
      </c>
      <c r="AJ39" s="245">
        <v>0</v>
      </c>
      <c r="AK39" s="245">
        <v>0</v>
      </c>
      <c r="AL39" s="245">
        <v>0</v>
      </c>
      <c r="AM39" s="245">
        <v>0</v>
      </c>
      <c r="AN39" s="245">
        <v>0</v>
      </c>
      <c r="AO39" s="245">
        <v>0</v>
      </c>
      <c r="AP39" s="245">
        <v>0</v>
      </c>
      <c r="AQ39" s="245">
        <v>0</v>
      </c>
      <c r="AR39" s="88">
        <f>SUM(AF39:AQ39)</f>
        <v>0</v>
      </c>
      <c r="AS39" s="16"/>
      <c r="AU39" s="30" t="s">
        <v>52</v>
      </c>
      <c r="AV39" s="245">
        <v>0</v>
      </c>
      <c r="AW39" s="245">
        <v>0</v>
      </c>
      <c r="AX39" s="245">
        <v>0</v>
      </c>
      <c r="AY39" s="245">
        <v>0</v>
      </c>
      <c r="AZ39" s="245">
        <v>0</v>
      </c>
      <c r="BA39" s="245">
        <v>0</v>
      </c>
      <c r="BB39" s="245">
        <v>0</v>
      </c>
      <c r="BC39" s="245">
        <v>0</v>
      </c>
      <c r="BD39" s="245">
        <v>0</v>
      </c>
      <c r="BE39" s="245">
        <v>0</v>
      </c>
      <c r="BF39" s="245">
        <v>0</v>
      </c>
      <c r="BG39" s="245">
        <v>0</v>
      </c>
      <c r="BH39" s="97">
        <f>SUM(AV39:BG39)</f>
        <v>0</v>
      </c>
      <c r="BI39" s="9"/>
      <c r="CA39" s="30" t="s">
        <v>82</v>
      </c>
      <c r="CB39" s="260">
        <v>0</v>
      </c>
      <c r="CC39" s="266">
        <v>0</v>
      </c>
      <c r="CD39" s="266">
        <v>0</v>
      </c>
      <c r="CE39" s="266">
        <v>0</v>
      </c>
      <c r="CF39" s="266">
        <v>0</v>
      </c>
      <c r="CG39" s="266">
        <v>0</v>
      </c>
      <c r="CH39" s="266">
        <v>0</v>
      </c>
      <c r="CI39" s="266">
        <v>0</v>
      </c>
      <c r="CJ39" s="266">
        <v>0</v>
      </c>
      <c r="CK39" s="266">
        <v>0</v>
      </c>
      <c r="CL39" s="266">
        <v>0</v>
      </c>
      <c r="CM39" s="266">
        <v>0</v>
      </c>
      <c r="CN39" s="266">
        <v>0</v>
      </c>
      <c r="CO39" s="97">
        <f t="shared" si="2"/>
        <v>0</v>
      </c>
      <c r="CP39" s="227">
        <f t="shared" si="3"/>
        <v>0</v>
      </c>
      <c r="CQ39" s="5"/>
    </row>
    <row r="40" spans="31:95" ht="15">
      <c r="AE40" s="253" t="s">
        <v>168</v>
      </c>
      <c r="AF40" s="88">
        <f aca="true" t="shared" si="39" ref="AF40:AQ40">SUM(AF36:AF39)</f>
        <v>0</v>
      </c>
      <c r="AG40" s="88">
        <f t="shared" si="39"/>
        <v>0</v>
      </c>
      <c r="AH40" s="88">
        <f t="shared" si="39"/>
        <v>0</v>
      </c>
      <c r="AI40" s="88">
        <f t="shared" si="39"/>
        <v>0</v>
      </c>
      <c r="AJ40" s="88">
        <f t="shared" si="39"/>
        <v>0</v>
      </c>
      <c r="AK40" s="88">
        <f t="shared" si="39"/>
        <v>0</v>
      </c>
      <c r="AL40" s="88">
        <f t="shared" si="39"/>
        <v>0</v>
      </c>
      <c r="AM40" s="88">
        <f t="shared" si="39"/>
        <v>0</v>
      </c>
      <c r="AN40" s="88">
        <f t="shared" si="39"/>
        <v>0</v>
      </c>
      <c r="AO40" s="88">
        <f t="shared" si="39"/>
        <v>0</v>
      </c>
      <c r="AP40" s="88">
        <f t="shared" si="39"/>
        <v>0</v>
      </c>
      <c r="AQ40" s="88">
        <f t="shared" si="39"/>
        <v>0</v>
      </c>
      <c r="AR40" s="88">
        <f>SUM(AF40:AQ40)</f>
        <v>0</v>
      </c>
      <c r="AS40" s="16"/>
      <c r="AU40" s="254" t="s">
        <v>168</v>
      </c>
      <c r="AV40" s="97">
        <f aca="true" t="shared" si="40" ref="AV40:BG40">SUM(AV36:AV39)</f>
        <v>0</v>
      </c>
      <c r="AW40" s="97">
        <f t="shared" si="40"/>
        <v>0</v>
      </c>
      <c r="AX40" s="97">
        <f t="shared" si="40"/>
        <v>0</v>
      </c>
      <c r="AY40" s="97">
        <f t="shared" si="40"/>
        <v>0</v>
      </c>
      <c r="AZ40" s="97">
        <f t="shared" si="40"/>
        <v>0</v>
      </c>
      <c r="BA40" s="97">
        <f t="shared" si="40"/>
        <v>0</v>
      </c>
      <c r="BB40" s="97">
        <f t="shared" si="40"/>
        <v>0</v>
      </c>
      <c r="BC40" s="97">
        <f t="shared" si="40"/>
        <v>0</v>
      </c>
      <c r="BD40" s="97">
        <f t="shared" si="40"/>
        <v>0</v>
      </c>
      <c r="BE40" s="97">
        <f t="shared" si="40"/>
        <v>0</v>
      </c>
      <c r="BF40" s="97">
        <f t="shared" si="40"/>
        <v>0</v>
      </c>
      <c r="BG40" s="97">
        <f t="shared" si="40"/>
        <v>0</v>
      </c>
      <c r="BH40" s="98">
        <f>SUM(AV40:BG40)</f>
        <v>0</v>
      </c>
      <c r="BI40" s="5"/>
      <c r="CA40" s="16"/>
      <c r="CB40" s="262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7">
        <f t="shared" si="2"/>
        <v>0</v>
      </c>
      <c r="CP40" s="227">
        <f t="shared" si="3"/>
        <v>0</v>
      </c>
      <c r="CQ40" s="5"/>
    </row>
    <row r="41" spans="31:95" ht="15"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3"/>
      <c r="AU41" s="8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5"/>
      <c r="CA41" s="225" t="s">
        <v>84</v>
      </c>
      <c r="CB41" s="263"/>
      <c r="CC41" s="97">
        <f aca="true" t="shared" si="41" ref="CC41:CN41">SUM(CC37:CC39)</f>
        <v>0</v>
      </c>
      <c r="CD41" s="97">
        <f t="shared" si="41"/>
        <v>0</v>
      </c>
      <c r="CE41" s="97">
        <f t="shared" si="41"/>
        <v>0</v>
      </c>
      <c r="CF41" s="97">
        <f t="shared" si="41"/>
        <v>0</v>
      </c>
      <c r="CG41" s="97">
        <f t="shared" si="41"/>
        <v>0</v>
      </c>
      <c r="CH41" s="97">
        <f t="shared" si="41"/>
        <v>0</v>
      </c>
      <c r="CI41" s="97">
        <f t="shared" si="41"/>
        <v>0</v>
      </c>
      <c r="CJ41" s="97">
        <f t="shared" si="41"/>
        <v>0</v>
      </c>
      <c r="CK41" s="97">
        <f t="shared" si="41"/>
        <v>0</v>
      </c>
      <c r="CL41" s="97">
        <f t="shared" si="41"/>
        <v>0</v>
      </c>
      <c r="CM41" s="97">
        <f t="shared" si="41"/>
        <v>0</v>
      </c>
      <c r="CN41" s="97">
        <f t="shared" si="41"/>
        <v>0</v>
      </c>
      <c r="CO41" s="97">
        <f t="shared" si="2"/>
        <v>0</v>
      </c>
      <c r="CP41" s="227">
        <f t="shared" si="3"/>
        <v>0</v>
      </c>
      <c r="CQ41" s="5"/>
    </row>
    <row r="42" spans="79:95" ht="15">
      <c r="CA42" s="16"/>
      <c r="CB42" s="263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>
        <f t="shared" si="2"/>
        <v>0</v>
      </c>
      <c r="CP42" s="227">
        <f t="shared" si="3"/>
        <v>0</v>
      </c>
      <c r="CQ42" s="5"/>
    </row>
    <row r="43" spans="79:95" ht="15">
      <c r="CA43" s="225" t="s">
        <v>85</v>
      </c>
      <c r="CB43" s="263"/>
      <c r="CC43" s="97">
        <f>INFORMAR!CV32</f>
        <v>0</v>
      </c>
      <c r="CD43" s="97">
        <f>INFORMAR!CW32</f>
        <v>0</v>
      </c>
      <c r="CE43" s="97">
        <f>INFORMAR!CX32</f>
        <v>0</v>
      </c>
      <c r="CF43" s="97">
        <f>INFORMAR!CY32</f>
        <v>0</v>
      </c>
      <c r="CG43" s="97">
        <f>INFORMAR!CZ32</f>
        <v>0</v>
      </c>
      <c r="CH43" s="97">
        <f>INFORMAR!DA32</f>
        <v>0</v>
      </c>
      <c r="CI43" s="97">
        <f>INFORMAR!DB32</f>
        <v>0</v>
      </c>
      <c r="CJ43" s="97">
        <f>INFORMAR!DC32</f>
        <v>0</v>
      </c>
      <c r="CK43" s="97">
        <f>INFORMAR!DD32</f>
        <v>0</v>
      </c>
      <c r="CL43" s="97">
        <f>INFORMAR!DE32</f>
        <v>0</v>
      </c>
      <c r="CM43" s="97">
        <f>INFORMAR!DF32</f>
        <v>0</v>
      </c>
      <c r="CN43" s="97">
        <f>INFORMAR!DG32</f>
        <v>0</v>
      </c>
      <c r="CO43" s="97">
        <f t="shared" si="2"/>
        <v>0</v>
      </c>
      <c r="CP43" s="227">
        <f t="shared" si="3"/>
        <v>0</v>
      </c>
      <c r="CQ43" s="5"/>
    </row>
    <row r="44" spans="79:95" ht="15">
      <c r="CA44" s="16"/>
      <c r="CB44" s="263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>
        <f t="shared" si="2"/>
        <v>0</v>
      </c>
      <c r="CP44" s="227">
        <f t="shared" si="3"/>
        <v>0</v>
      </c>
      <c r="CQ44" s="5"/>
    </row>
    <row r="45" spans="79:95" ht="15">
      <c r="CA45" s="255" t="s">
        <v>3</v>
      </c>
      <c r="CB45" s="51"/>
      <c r="CC45" s="99">
        <f aca="true" t="shared" si="42" ref="CC45:CN45">CC35+CC41+CC43</f>
        <v>0</v>
      </c>
      <c r="CD45" s="99">
        <f t="shared" si="42"/>
        <v>0</v>
      </c>
      <c r="CE45" s="99">
        <f t="shared" si="42"/>
        <v>0</v>
      </c>
      <c r="CF45" s="99">
        <f t="shared" si="42"/>
        <v>0</v>
      </c>
      <c r="CG45" s="99">
        <f t="shared" si="42"/>
        <v>0</v>
      </c>
      <c r="CH45" s="99">
        <f t="shared" si="42"/>
        <v>0</v>
      </c>
      <c r="CI45" s="99">
        <f t="shared" si="42"/>
        <v>0</v>
      </c>
      <c r="CJ45" s="99">
        <f t="shared" si="42"/>
        <v>0</v>
      </c>
      <c r="CK45" s="99">
        <f t="shared" si="42"/>
        <v>0</v>
      </c>
      <c r="CL45" s="99">
        <f t="shared" si="42"/>
        <v>0</v>
      </c>
      <c r="CM45" s="99">
        <f t="shared" si="42"/>
        <v>0</v>
      </c>
      <c r="CN45" s="99">
        <f t="shared" si="42"/>
        <v>0</v>
      </c>
      <c r="CO45" s="99">
        <f t="shared" si="2"/>
        <v>0</v>
      </c>
      <c r="CP45" s="228">
        <f t="shared" si="3"/>
        <v>0</v>
      </c>
      <c r="CQ45" s="5"/>
    </row>
    <row r="46" spans="80:92" ht="15">
      <c r="CB46" s="107"/>
      <c r="CC46" s="108">
        <f aca="true" t="shared" si="43" ref="CC46:CN46">SUMPRODUCT($CB4:$CB34,CC4:CC34)</f>
        <v>0</v>
      </c>
      <c r="CD46" s="108">
        <f t="shared" si="43"/>
        <v>0</v>
      </c>
      <c r="CE46" s="108">
        <f t="shared" si="43"/>
        <v>0</v>
      </c>
      <c r="CF46" s="108">
        <f t="shared" si="43"/>
        <v>0</v>
      </c>
      <c r="CG46" s="108">
        <f t="shared" si="43"/>
        <v>0</v>
      </c>
      <c r="CH46" s="108">
        <f t="shared" si="43"/>
        <v>0</v>
      </c>
      <c r="CI46" s="108">
        <f t="shared" si="43"/>
        <v>0</v>
      </c>
      <c r="CJ46" s="108">
        <f t="shared" si="43"/>
        <v>0</v>
      </c>
      <c r="CK46" s="108">
        <f t="shared" si="43"/>
        <v>0</v>
      </c>
      <c r="CL46" s="108">
        <f t="shared" si="43"/>
        <v>0</v>
      </c>
      <c r="CM46" s="108">
        <f t="shared" si="43"/>
        <v>0</v>
      </c>
      <c r="CN46" s="108">
        <f t="shared" si="43"/>
        <v>0</v>
      </c>
    </row>
    <row r="47" spans="80:92" ht="15">
      <c r="CB47" s="107"/>
      <c r="CC47" s="108">
        <f aca="true" t="shared" si="44" ref="CC47:CN47">SUMPRODUCT($CB37:$CB39,CC37:CC39)</f>
        <v>0</v>
      </c>
      <c r="CD47" s="108">
        <f t="shared" si="44"/>
        <v>0</v>
      </c>
      <c r="CE47" s="108">
        <f t="shared" si="44"/>
        <v>0</v>
      </c>
      <c r="CF47" s="108">
        <f t="shared" si="44"/>
        <v>0</v>
      </c>
      <c r="CG47" s="108">
        <f t="shared" si="44"/>
        <v>0</v>
      </c>
      <c r="CH47" s="108">
        <f t="shared" si="44"/>
        <v>0</v>
      </c>
      <c r="CI47" s="108">
        <f t="shared" si="44"/>
        <v>0</v>
      </c>
      <c r="CJ47" s="108">
        <f t="shared" si="44"/>
        <v>0</v>
      </c>
      <c r="CK47" s="108">
        <f t="shared" si="44"/>
        <v>0</v>
      </c>
      <c r="CL47" s="108">
        <f t="shared" si="44"/>
        <v>0</v>
      </c>
      <c r="CM47" s="108">
        <f t="shared" si="44"/>
        <v>0</v>
      </c>
      <c r="CN47" s="108">
        <f t="shared" si="44"/>
        <v>0</v>
      </c>
    </row>
    <row r="48" spans="80:92" ht="15">
      <c r="CB48" s="107"/>
      <c r="CC48" s="107">
        <f>+CC46+CC47</f>
        <v>0</v>
      </c>
      <c r="CD48" s="107">
        <f aca="true" t="shared" si="45" ref="CD48:CN48">+CD46+CD47</f>
        <v>0</v>
      </c>
      <c r="CE48" s="107">
        <f t="shared" si="45"/>
        <v>0</v>
      </c>
      <c r="CF48" s="107">
        <f t="shared" si="45"/>
        <v>0</v>
      </c>
      <c r="CG48" s="107">
        <f t="shared" si="45"/>
        <v>0</v>
      </c>
      <c r="CH48" s="107">
        <f t="shared" si="45"/>
        <v>0</v>
      </c>
      <c r="CI48" s="107">
        <f t="shared" si="45"/>
        <v>0</v>
      </c>
      <c r="CJ48" s="107">
        <f t="shared" si="45"/>
        <v>0</v>
      </c>
      <c r="CK48" s="107">
        <f t="shared" si="45"/>
        <v>0</v>
      </c>
      <c r="CL48" s="107">
        <f t="shared" si="45"/>
        <v>0</v>
      </c>
      <c r="CM48" s="107">
        <f t="shared" si="45"/>
        <v>0</v>
      </c>
      <c r="CN48" s="107">
        <f t="shared" si="45"/>
        <v>0</v>
      </c>
    </row>
    <row r="49" spans="80:92" ht="15"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</row>
    <row r="50" spans="80:92" ht="15"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</row>
  </sheetData>
  <sheetProtection password="CF3C" sheet="1" objects="1" scenarios="1"/>
  <mergeCells count="18">
    <mergeCell ref="Q26:R26"/>
    <mergeCell ref="Q27:R27"/>
    <mergeCell ref="S23:T23"/>
    <mergeCell ref="S24:T24"/>
    <mergeCell ref="S25:T25"/>
    <mergeCell ref="S26:T26"/>
    <mergeCell ref="S27:T27"/>
    <mergeCell ref="Q24:R24"/>
    <mergeCell ref="Q25:R25"/>
    <mergeCell ref="Q23:R23"/>
    <mergeCell ref="AH1:AK1"/>
    <mergeCell ref="AW1:AZ1"/>
    <mergeCell ref="C1:D1"/>
    <mergeCell ref="Q22:R22"/>
    <mergeCell ref="S22:T22"/>
    <mergeCell ref="X1:AA1"/>
    <mergeCell ref="C3:D3"/>
    <mergeCell ref="C4:D4"/>
  </mergeCells>
  <hyperlinks>
    <hyperlink ref="C1" location="INDICE!A1" display="INDICE!A1"/>
    <hyperlink ref="X1" location="INDICE!A1" display="INDICE!A1"/>
    <hyperlink ref="AH1" location="INDICE!A1" display="INDICE!A1"/>
    <hyperlink ref="AW1" location="INDICE!A1" display="INDICE!A1"/>
    <hyperlink ref="BM1" location="INDICE!A1" display="INDICE!A1"/>
    <hyperlink ref="CD1" location="INDICE!A1" display="INDICE!A1"/>
    <hyperlink ref="EC1" location="INDICE!A1" display="INDICE!A1"/>
    <hyperlink ref="CZ1" location="INDICE!A1" display="INDICE!A1"/>
    <hyperlink ref="DP1" location="INDICE!A1" display="INDICE!A1"/>
  </hyperlinks>
  <printOptions/>
  <pageMargins left="0.75" right="0.75" top="1" bottom="1" header="0" footer="0"/>
  <pageSetup horizontalDpi="300" verticalDpi="300" orientation="landscape" paperSize="9" r:id="rId3"/>
  <headerFooter alignWithMargins="0">
    <oddHeader>&amp;R&amp;"Arial,Negrita"&amp;10PREFINAN TAMBO</oddHeader>
    <oddFooter>&amp;C&amp;"Arial,Cursiva"&amp;10Administración de Organizaciones - Facultad de Ciencias Agrarias - UNL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4"/>
  <sheetViews>
    <sheetView showGridLines="0" zoomScale="75" zoomScaleNormal="75" workbookViewId="0" topLeftCell="Q1">
      <selection activeCell="R16" sqref="R16"/>
    </sheetView>
  </sheetViews>
  <sheetFormatPr defaultColWidth="11.19921875" defaultRowHeight="15"/>
  <cols>
    <col min="1" max="1" width="20" style="2" customWidth="1"/>
    <col min="2" max="16" width="7.796875" style="2" customWidth="1"/>
    <col min="17" max="17" width="21.09765625" style="2" customWidth="1"/>
    <col min="18" max="33" width="7.796875" style="2" customWidth="1"/>
    <col min="34" max="16384" width="11.59765625" style="2" customWidth="1"/>
  </cols>
  <sheetData>
    <row r="1" spans="1:30" ht="15">
      <c r="A1" s="4"/>
      <c r="B1" s="5"/>
      <c r="C1" s="5"/>
      <c r="D1" s="5"/>
      <c r="E1" s="301" t="s">
        <v>129</v>
      </c>
      <c r="F1" s="301"/>
      <c r="G1" s="301"/>
      <c r="H1" s="301"/>
      <c r="I1" s="5"/>
      <c r="J1" s="5"/>
      <c r="K1" s="5"/>
      <c r="L1" s="5"/>
      <c r="M1" s="5"/>
      <c r="N1" s="5"/>
      <c r="Q1" s="4"/>
      <c r="R1" s="5"/>
      <c r="S1" s="5"/>
      <c r="T1" s="5"/>
      <c r="U1" s="301" t="s">
        <v>129</v>
      </c>
      <c r="V1" s="301"/>
      <c r="W1" s="301"/>
      <c r="X1" s="301"/>
      <c r="Y1" s="5"/>
      <c r="Z1" s="5"/>
      <c r="AA1" s="5"/>
      <c r="AB1" s="5"/>
      <c r="AC1" s="5"/>
      <c r="AD1" s="5"/>
    </row>
    <row r="2" spans="1:30" ht="15">
      <c r="A2" s="4" t="s">
        <v>93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Q2" s="4" t="s">
        <v>103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5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Q3" s="3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5">
      <c r="A4" s="182" t="s">
        <v>2</v>
      </c>
      <c r="B4" s="176" t="str">
        <f>INFORMAR!$Q$15</f>
        <v>NOV</v>
      </c>
      <c r="C4" s="176" t="str">
        <f>INFORMAR!$R$15</f>
        <v>DIC</v>
      </c>
      <c r="D4" s="176" t="str">
        <f>INFORMAR!$S$15</f>
        <v>ENE</v>
      </c>
      <c r="E4" s="176" t="str">
        <f>INFORMAR!$T$15</f>
        <v>FEB</v>
      </c>
      <c r="F4" s="176" t="str">
        <f>INFORMAR!$U$15</f>
        <v>MAR</v>
      </c>
      <c r="G4" s="176" t="str">
        <f>INFORMAR!$V$15</f>
        <v>ABR</v>
      </c>
      <c r="H4" s="176" t="str">
        <f>INFORMAR!$W$15</f>
        <v>MAY</v>
      </c>
      <c r="I4" s="176" t="str">
        <f>INFORMAR!$X$15</f>
        <v>JUN</v>
      </c>
      <c r="J4" s="176" t="str">
        <f>INFORMAR!$Y$15</f>
        <v>JUL</v>
      </c>
      <c r="K4" s="176" t="str">
        <f>INFORMAR!$Z$15</f>
        <v>AGO</v>
      </c>
      <c r="L4" s="176" t="str">
        <f>INFORMAR!$AA$15</f>
        <v>SEP</v>
      </c>
      <c r="M4" s="176" t="str">
        <f>INFORMAR!$AB$15</f>
        <v>OCT</v>
      </c>
      <c r="N4" s="201" t="s">
        <v>3</v>
      </c>
      <c r="Q4" s="182" t="s">
        <v>2</v>
      </c>
      <c r="R4" s="176" t="str">
        <f>INFORMAR!$Q$15</f>
        <v>NOV</v>
      </c>
      <c r="S4" s="176" t="str">
        <f>INFORMAR!$R$15</f>
        <v>DIC</v>
      </c>
      <c r="T4" s="176" t="str">
        <f>INFORMAR!$S$15</f>
        <v>ENE</v>
      </c>
      <c r="U4" s="176" t="str">
        <f>INFORMAR!$T$15</f>
        <v>FEB</v>
      </c>
      <c r="V4" s="176" t="str">
        <f>INFORMAR!$U$15</f>
        <v>MAR</v>
      </c>
      <c r="W4" s="176" t="str">
        <f>INFORMAR!$V$15</f>
        <v>ABR</v>
      </c>
      <c r="X4" s="176" t="str">
        <f>INFORMAR!$W$15</f>
        <v>MAY</v>
      </c>
      <c r="Y4" s="176" t="str">
        <f>INFORMAR!$X$15</f>
        <v>JUN</v>
      </c>
      <c r="Z4" s="176" t="str">
        <f>INFORMAR!$Y$15</f>
        <v>JUL</v>
      </c>
      <c r="AA4" s="176" t="str">
        <f>INFORMAR!$Z$15</f>
        <v>AGO</v>
      </c>
      <c r="AB4" s="176" t="str">
        <f>INFORMAR!$AA$15</f>
        <v>SEP</v>
      </c>
      <c r="AC4" s="176" t="str">
        <f>INFORMAR!$AB$15</f>
        <v>OCT</v>
      </c>
      <c r="AD4" s="9"/>
    </row>
    <row r="5" spans="1:30" ht="1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33"/>
      <c r="Q5" s="11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9"/>
    </row>
    <row r="6" spans="1:30" ht="15">
      <c r="A6" s="114" t="s">
        <v>94</v>
      </c>
      <c r="B6" s="97">
        <f>INFORMAR!BL13</f>
        <v>0</v>
      </c>
      <c r="C6" s="97">
        <f>INFORMAR!BM13</f>
        <v>0</v>
      </c>
      <c r="D6" s="97">
        <f>INFORMAR!BN13</f>
        <v>0</v>
      </c>
      <c r="E6" s="97">
        <f>INFORMAR!BO13</f>
        <v>0</v>
      </c>
      <c r="F6" s="97">
        <f>INFORMAR!BP13</f>
        <v>0</v>
      </c>
      <c r="G6" s="97">
        <f>INFORMAR!BQ13</f>
        <v>0</v>
      </c>
      <c r="H6" s="97">
        <f>INFORMAR!BR13</f>
        <v>0</v>
      </c>
      <c r="I6" s="97">
        <f>INFORMAR!BS13</f>
        <v>0</v>
      </c>
      <c r="J6" s="97">
        <f>INFORMAR!BT13</f>
        <v>0</v>
      </c>
      <c r="K6" s="97">
        <f>INFORMAR!BU13</f>
        <v>0</v>
      </c>
      <c r="L6" s="97">
        <f>INFORMAR!BV13</f>
        <v>0</v>
      </c>
      <c r="M6" s="97">
        <f>INFORMAR!BW13</f>
        <v>0</v>
      </c>
      <c r="N6" s="105">
        <f>SUM(C6:M6)</f>
        <v>0</v>
      </c>
      <c r="Q6" s="16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15">
      <c r="A7" s="16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5"/>
      <c r="Q7" s="30" t="s">
        <v>104</v>
      </c>
      <c r="R7" s="97">
        <f>PRESUPUESTO!B6+PRESUPUESTO!B8+PRESUPUESTO!B12+PRESUPUESTO!B14+PRESUPUESTO!B18</f>
        <v>0</v>
      </c>
      <c r="S7" s="97">
        <f>PRESUPUESTO!C6</f>
        <v>0</v>
      </c>
      <c r="T7" s="97">
        <f>PRESUPUESTO!D6</f>
        <v>0</v>
      </c>
      <c r="U7" s="97">
        <f>PRESUPUESTO!E6</f>
        <v>0</v>
      </c>
      <c r="V7" s="97">
        <f>PRESUPUESTO!F6</f>
        <v>0</v>
      </c>
      <c r="W7" s="97">
        <f>PRESUPUESTO!G6</f>
        <v>0</v>
      </c>
      <c r="X7" s="97">
        <f>PRESUPUESTO!H6</f>
        <v>0</v>
      </c>
      <c r="Y7" s="97">
        <f>PRESUPUESTO!I6</f>
        <v>0</v>
      </c>
      <c r="Z7" s="97">
        <f>PRESUPUESTO!J6</f>
        <v>0</v>
      </c>
      <c r="AA7" s="97">
        <f>PRESUPUESTO!K6</f>
        <v>0</v>
      </c>
      <c r="AB7" s="97">
        <f>PRESUPUESTO!L6</f>
        <v>0</v>
      </c>
      <c r="AC7" s="97">
        <f>PRESUPUESTO!M6</f>
        <v>0</v>
      </c>
      <c r="AD7" s="9"/>
    </row>
    <row r="8" spans="1:30" ht="15">
      <c r="A8" s="30" t="s">
        <v>95</v>
      </c>
      <c r="B8" s="53">
        <v>0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105">
        <f>SUM(C8:M8)</f>
        <v>0</v>
      </c>
      <c r="Q8" s="16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"/>
    </row>
    <row r="9" spans="1:30" ht="15">
      <c r="A9" s="16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5"/>
      <c r="Q9" s="30" t="s">
        <v>105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53">
        <v>0</v>
      </c>
      <c r="AC9" s="53">
        <v>0</v>
      </c>
      <c r="AD9" s="9"/>
    </row>
    <row r="10" spans="1:30" ht="15">
      <c r="A10" s="30" t="s">
        <v>96</v>
      </c>
      <c r="B10" s="97">
        <f>INFORMAR!CC45</f>
        <v>0</v>
      </c>
      <c r="C10" s="97">
        <f>INFORMAR!CD45</f>
        <v>0</v>
      </c>
      <c r="D10" s="97">
        <f>INFORMAR!CE45</f>
        <v>0</v>
      </c>
      <c r="E10" s="97">
        <f>INFORMAR!CF45</f>
        <v>0</v>
      </c>
      <c r="F10" s="97">
        <f>INFORMAR!CG45</f>
        <v>0</v>
      </c>
      <c r="G10" s="97">
        <f>INFORMAR!CH45</f>
        <v>0</v>
      </c>
      <c r="H10" s="97">
        <f>INFORMAR!CI45</f>
        <v>0</v>
      </c>
      <c r="I10" s="97">
        <f>INFORMAR!CJ45</f>
        <v>0</v>
      </c>
      <c r="J10" s="97">
        <f>INFORMAR!CK45</f>
        <v>0</v>
      </c>
      <c r="K10" s="97">
        <f>INFORMAR!CL45</f>
        <v>0</v>
      </c>
      <c r="L10" s="97">
        <f>INFORMAR!CM45</f>
        <v>0</v>
      </c>
      <c r="M10" s="97">
        <f>INFORMAR!CN45</f>
        <v>0</v>
      </c>
      <c r="N10" s="105">
        <f>SUM(C10:M10)</f>
        <v>0</v>
      </c>
      <c r="Q10" s="16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9"/>
    </row>
    <row r="11" spans="1:30" ht="15">
      <c r="A11" s="1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105"/>
      <c r="Q11" s="30" t="s">
        <v>106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  <c r="AD11" s="9"/>
    </row>
    <row r="12" spans="1:30" ht="15">
      <c r="A12" s="30" t="s">
        <v>97</v>
      </c>
      <c r="B12" s="97">
        <f>INFORMAR!EB17</f>
        <v>0</v>
      </c>
      <c r="C12" s="97">
        <f>INFORMAR!EC17</f>
        <v>0</v>
      </c>
      <c r="D12" s="97">
        <f>INFORMAR!ED17</f>
        <v>0</v>
      </c>
      <c r="E12" s="97">
        <f>INFORMAR!EE17</f>
        <v>0</v>
      </c>
      <c r="F12" s="97">
        <f>INFORMAR!EF17</f>
        <v>0</v>
      </c>
      <c r="G12" s="97">
        <f>INFORMAR!EG17</f>
        <v>0</v>
      </c>
      <c r="H12" s="97">
        <f>INFORMAR!EH17</f>
        <v>0</v>
      </c>
      <c r="I12" s="97">
        <f>INFORMAR!EI17</f>
        <v>0</v>
      </c>
      <c r="J12" s="97">
        <f>INFORMAR!EJ17</f>
        <v>0</v>
      </c>
      <c r="K12" s="97">
        <f>INFORMAR!EK17</f>
        <v>0</v>
      </c>
      <c r="L12" s="97">
        <f>INFORMAR!EL17</f>
        <v>0</v>
      </c>
      <c r="M12" s="97">
        <f>INFORMAR!EM17</f>
        <v>0</v>
      </c>
      <c r="N12" s="105"/>
      <c r="Q12" s="16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15">
      <c r="A13" s="16"/>
      <c r="B13" s="200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105"/>
      <c r="Q13" s="30" t="s">
        <v>107</v>
      </c>
      <c r="R13" s="97">
        <f aca="true" t="shared" si="0" ref="R13:AC13">SUM(R7:R11)</f>
        <v>0</v>
      </c>
      <c r="S13" s="97">
        <f t="shared" si="0"/>
        <v>0</v>
      </c>
      <c r="T13" s="97">
        <f t="shared" si="0"/>
        <v>0</v>
      </c>
      <c r="U13" s="97">
        <f t="shared" si="0"/>
        <v>0</v>
      </c>
      <c r="V13" s="97">
        <f t="shared" si="0"/>
        <v>0</v>
      </c>
      <c r="W13" s="97">
        <f t="shared" si="0"/>
        <v>0</v>
      </c>
      <c r="X13" s="97">
        <f t="shared" si="0"/>
        <v>0</v>
      </c>
      <c r="Y13" s="97">
        <f t="shared" si="0"/>
        <v>0</v>
      </c>
      <c r="Z13" s="97">
        <f t="shared" si="0"/>
        <v>0</v>
      </c>
      <c r="AA13" s="97">
        <f t="shared" si="0"/>
        <v>0</v>
      </c>
      <c r="AB13" s="97">
        <f t="shared" si="0"/>
        <v>0</v>
      </c>
      <c r="AC13" s="97">
        <f t="shared" si="0"/>
        <v>0</v>
      </c>
      <c r="AD13" s="9"/>
    </row>
    <row r="14" spans="1:30" ht="15">
      <c r="A14" s="30" t="s">
        <v>98</v>
      </c>
      <c r="B14" s="53">
        <v>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5"/>
      <c r="Q14" s="16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"/>
    </row>
    <row r="15" spans="1:30" ht="15">
      <c r="A15" s="88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105"/>
      <c r="Q15" s="16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"/>
    </row>
    <row r="16" spans="1:30" ht="15">
      <c r="A16" s="114" t="s">
        <v>99</v>
      </c>
      <c r="B16" s="97">
        <f>INFORMAR!DM27</f>
        <v>0</v>
      </c>
      <c r="C16" s="97">
        <f>INFORMAR!DN27</f>
        <v>0</v>
      </c>
      <c r="D16" s="97">
        <f>INFORMAR!DO27</f>
        <v>0</v>
      </c>
      <c r="E16" s="97">
        <f>INFORMAR!DP27</f>
        <v>0</v>
      </c>
      <c r="F16" s="97">
        <f>INFORMAR!DQ27</f>
        <v>0</v>
      </c>
      <c r="G16" s="97">
        <f>INFORMAR!DR27</f>
        <v>0</v>
      </c>
      <c r="H16" s="97">
        <f>INFORMAR!DS27</f>
        <v>0</v>
      </c>
      <c r="I16" s="97">
        <f>INFORMAR!DT27</f>
        <v>0</v>
      </c>
      <c r="J16" s="97">
        <f>INFORMAR!DU27</f>
        <v>0</v>
      </c>
      <c r="K16" s="97">
        <f>INFORMAR!DV27</f>
        <v>0</v>
      </c>
      <c r="L16" s="97">
        <f>INFORMAR!DW27</f>
        <v>0</v>
      </c>
      <c r="M16" s="97">
        <f>INFORMAR!DX27</f>
        <v>0</v>
      </c>
      <c r="N16" s="105">
        <f>SUM(C16:M16)</f>
        <v>0</v>
      </c>
      <c r="Q16" s="30" t="s">
        <v>108</v>
      </c>
      <c r="R16" s="97">
        <f>PRESUPUESTO!B10+PRESUPUESTO!B16</f>
        <v>0</v>
      </c>
      <c r="S16" s="97">
        <f>PRESUPUESTO!C10+PRESUPUESTO!C16</f>
        <v>0</v>
      </c>
      <c r="T16" s="97">
        <f>PRESUPUESTO!D10+PRESUPUESTO!D16</f>
        <v>0</v>
      </c>
      <c r="U16" s="97">
        <f>PRESUPUESTO!E10+PRESUPUESTO!E16</f>
        <v>0</v>
      </c>
      <c r="V16" s="97">
        <f>PRESUPUESTO!F10+PRESUPUESTO!F16</f>
        <v>0</v>
      </c>
      <c r="W16" s="97">
        <f>PRESUPUESTO!G10+PRESUPUESTO!G16</f>
        <v>0</v>
      </c>
      <c r="X16" s="97">
        <f>PRESUPUESTO!H10+PRESUPUESTO!H16</f>
        <v>0</v>
      </c>
      <c r="Y16" s="97">
        <f>PRESUPUESTO!I10+PRESUPUESTO!I16</f>
        <v>0</v>
      </c>
      <c r="Z16" s="97">
        <f>PRESUPUESTO!J10+PRESUPUESTO!J16</f>
        <v>0</v>
      </c>
      <c r="AA16" s="97">
        <f>PRESUPUESTO!K10+PRESUPUESTO!K16</f>
        <v>0</v>
      </c>
      <c r="AB16" s="97">
        <f>PRESUPUESTO!L10+PRESUPUESTO!L16</f>
        <v>0</v>
      </c>
      <c r="AC16" s="97">
        <f>PRESUPUESTO!M10+PRESUPUESTO!M16</f>
        <v>0</v>
      </c>
      <c r="AD16" s="9"/>
    </row>
    <row r="17" spans="1:30" ht="15">
      <c r="A17" s="16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5"/>
      <c r="Q17" s="30" t="s">
        <v>109</v>
      </c>
      <c r="R17" s="97">
        <f aca="true" t="shared" si="1" ref="R17:AC17">R13-R16</f>
        <v>0</v>
      </c>
      <c r="S17" s="97">
        <f t="shared" si="1"/>
        <v>0</v>
      </c>
      <c r="T17" s="97">
        <f t="shared" si="1"/>
        <v>0</v>
      </c>
      <c r="U17" s="97">
        <f t="shared" si="1"/>
        <v>0</v>
      </c>
      <c r="V17" s="97">
        <f t="shared" si="1"/>
        <v>0</v>
      </c>
      <c r="W17" s="97">
        <f t="shared" si="1"/>
        <v>0</v>
      </c>
      <c r="X17" s="97">
        <f t="shared" si="1"/>
        <v>0</v>
      </c>
      <c r="Y17" s="97">
        <f t="shared" si="1"/>
        <v>0</v>
      </c>
      <c r="Z17" s="97">
        <f t="shared" si="1"/>
        <v>0</v>
      </c>
      <c r="AA17" s="97">
        <f t="shared" si="1"/>
        <v>0</v>
      </c>
      <c r="AB17" s="97">
        <f t="shared" si="1"/>
        <v>0</v>
      </c>
      <c r="AC17" s="97">
        <f t="shared" si="1"/>
        <v>0</v>
      </c>
      <c r="AD17" s="9"/>
    </row>
    <row r="18" spans="1:30" ht="15">
      <c r="A18" s="30" t="s">
        <v>100</v>
      </c>
      <c r="B18" s="53">
        <v>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105">
        <f>SUM(C18:M18)</f>
        <v>0</v>
      </c>
      <c r="Q18" s="16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5">
      <c r="A19" s="16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5"/>
      <c r="Q19" s="30" t="s">
        <v>110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5">
      <c r="A20" s="114" t="s">
        <v>101</v>
      </c>
      <c r="B20" s="97">
        <f aca="true" t="shared" si="2" ref="B20:M20">B6+B8-B10+B12+B14-B16+B18</f>
        <v>0</v>
      </c>
      <c r="C20" s="97">
        <f t="shared" si="2"/>
        <v>0</v>
      </c>
      <c r="D20" s="97">
        <f t="shared" si="2"/>
        <v>0</v>
      </c>
      <c r="E20" s="97">
        <f t="shared" si="2"/>
        <v>0</v>
      </c>
      <c r="F20" s="97">
        <f t="shared" si="2"/>
        <v>0</v>
      </c>
      <c r="G20" s="97">
        <f t="shared" si="2"/>
        <v>0</v>
      </c>
      <c r="H20" s="97">
        <f t="shared" si="2"/>
        <v>0</v>
      </c>
      <c r="I20" s="97">
        <f t="shared" si="2"/>
        <v>0</v>
      </c>
      <c r="J20" s="97">
        <f t="shared" si="2"/>
        <v>0</v>
      </c>
      <c r="K20" s="97">
        <f t="shared" si="2"/>
        <v>0</v>
      </c>
      <c r="L20" s="97">
        <f t="shared" si="2"/>
        <v>0</v>
      </c>
      <c r="M20" s="97">
        <f t="shared" si="2"/>
        <v>0</v>
      </c>
      <c r="N20" s="105">
        <f>SUM(C20:M20)</f>
        <v>0</v>
      </c>
      <c r="Q20" s="30" t="s">
        <v>111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9"/>
    </row>
    <row r="21" spans="1:30" ht="15">
      <c r="A21" s="88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105"/>
      <c r="Q21" s="30" t="s">
        <v>112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9"/>
    </row>
    <row r="22" spans="1:30" ht="15">
      <c r="A22" s="114" t="s">
        <v>102</v>
      </c>
      <c r="B22" s="97">
        <f>B20</f>
        <v>0</v>
      </c>
      <c r="C22" s="97">
        <f aca="true" t="shared" si="3" ref="C22:M22">C20+B22</f>
        <v>0</v>
      </c>
      <c r="D22" s="97">
        <f t="shared" si="3"/>
        <v>0</v>
      </c>
      <c r="E22" s="97">
        <f t="shared" si="3"/>
        <v>0</v>
      </c>
      <c r="F22" s="97">
        <f t="shared" si="3"/>
        <v>0</v>
      </c>
      <c r="G22" s="97">
        <f t="shared" si="3"/>
        <v>0</v>
      </c>
      <c r="H22" s="97">
        <f t="shared" si="3"/>
        <v>0</v>
      </c>
      <c r="I22" s="97">
        <f t="shared" si="3"/>
        <v>0</v>
      </c>
      <c r="J22" s="97">
        <f t="shared" si="3"/>
        <v>0</v>
      </c>
      <c r="K22" s="97">
        <f t="shared" si="3"/>
        <v>0</v>
      </c>
      <c r="L22" s="97">
        <f t="shared" si="3"/>
        <v>0</v>
      </c>
      <c r="M22" s="97">
        <f t="shared" si="3"/>
        <v>0</v>
      </c>
      <c r="N22" s="105"/>
      <c r="Q22" s="30" t="s">
        <v>113</v>
      </c>
      <c r="R22" s="97"/>
      <c r="S22" s="97">
        <f aca="true" t="shared" si="4" ref="S22:AC22">R23</f>
        <v>0</v>
      </c>
      <c r="T22" s="97">
        <f t="shared" si="4"/>
        <v>0</v>
      </c>
      <c r="U22" s="97">
        <f t="shared" si="4"/>
        <v>0</v>
      </c>
      <c r="V22" s="97">
        <f t="shared" si="4"/>
        <v>0</v>
      </c>
      <c r="W22" s="97">
        <f t="shared" si="4"/>
        <v>0</v>
      </c>
      <c r="X22" s="97">
        <f t="shared" si="4"/>
        <v>0</v>
      </c>
      <c r="Y22" s="97">
        <f t="shared" si="4"/>
        <v>0</v>
      </c>
      <c r="Z22" s="97">
        <f t="shared" si="4"/>
        <v>0</v>
      </c>
      <c r="AA22" s="97">
        <f t="shared" si="4"/>
        <v>0</v>
      </c>
      <c r="AB22" s="97">
        <f t="shared" si="4"/>
        <v>0</v>
      </c>
      <c r="AC22" s="97">
        <f t="shared" si="4"/>
        <v>0</v>
      </c>
      <c r="AD22" s="9"/>
    </row>
    <row r="23" spans="1:30" ht="15">
      <c r="A23" s="16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37"/>
      <c r="Q23" s="30" t="s">
        <v>114</v>
      </c>
      <c r="R23" s="97">
        <f>R17-R20-R21</f>
        <v>0</v>
      </c>
      <c r="S23" s="97">
        <f aca="true" t="shared" si="5" ref="S23:AB23">S17-S20-S21+S22</f>
        <v>0</v>
      </c>
      <c r="T23" s="97">
        <f t="shared" si="5"/>
        <v>0</v>
      </c>
      <c r="U23" s="97">
        <f t="shared" si="5"/>
        <v>0</v>
      </c>
      <c r="V23" s="97">
        <f t="shared" si="5"/>
        <v>0</v>
      </c>
      <c r="W23" s="97">
        <f t="shared" si="5"/>
        <v>0</v>
      </c>
      <c r="X23" s="97">
        <f t="shared" si="5"/>
        <v>0</v>
      </c>
      <c r="Y23" s="97">
        <f t="shared" si="5"/>
        <v>0</v>
      </c>
      <c r="Z23" s="97">
        <f t="shared" si="5"/>
        <v>0</v>
      </c>
      <c r="AA23" s="97">
        <f t="shared" si="5"/>
        <v>0</v>
      </c>
      <c r="AB23" s="97">
        <f t="shared" si="5"/>
        <v>0</v>
      </c>
      <c r="AC23" s="97">
        <f>AC17-AC19-AC21+AC22</f>
        <v>0</v>
      </c>
      <c r="AD23" s="9"/>
    </row>
    <row r="24" spans="1:30" ht="15">
      <c r="A24" s="8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Q24" s="8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5"/>
    </row>
  </sheetData>
  <sheetProtection password="CF3C" sheet="1" objects="1" scenarios="1"/>
  <mergeCells count="2">
    <mergeCell ref="E1:H1"/>
    <mergeCell ref="U1:X1"/>
  </mergeCells>
  <hyperlinks>
    <hyperlink ref="E1" location="INDICE!A1" display="INDICE!A1"/>
    <hyperlink ref="U1" location="INDICE!A1" display="INDICE!A1"/>
  </hyperlinks>
  <printOptions/>
  <pageMargins left="0.75" right="0.75" top="1" bottom="1" header="0" footer="0"/>
  <pageSetup horizontalDpi="300" verticalDpi="300" orientation="landscape" paperSize="9" r:id="rId1"/>
  <headerFooter alignWithMargins="0">
    <oddHeader>&amp;R&amp;"Arial,Negrita"&amp;10PREFINAN TAMBO</oddHeader>
    <oddFooter>&amp;C&amp;"Arial,Cursiva"&amp;10Administración de Organizaciones - Facultad de Ciencias Agrarias - UNL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D54"/>
  <sheetViews>
    <sheetView showGridLines="0" zoomScale="75" zoomScaleNormal="75" workbookViewId="0" topLeftCell="A1">
      <selection activeCell="A1" sqref="A1:P17"/>
    </sheetView>
  </sheetViews>
  <sheetFormatPr defaultColWidth="11.19921875" defaultRowHeight="15"/>
  <cols>
    <col min="1" max="1" width="24.09765625" style="2" bestFit="1" customWidth="1"/>
    <col min="2" max="18" width="7.796875" style="2" customWidth="1"/>
    <col min="19" max="19" width="16.59765625" style="2" customWidth="1"/>
    <col min="20" max="35" width="7.796875" style="2" customWidth="1"/>
    <col min="36" max="36" width="9.8984375" style="2" customWidth="1"/>
    <col min="37" max="50" width="7.796875" style="2" customWidth="1"/>
    <col min="51" max="51" width="30.69921875" style="2" bestFit="1" customWidth="1"/>
    <col min="52" max="52" width="7.796875" style="2" customWidth="1"/>
    <col min="53" max="53" width="24.59765625" style="2" customWidth="1"/>
    <col min="54" max="66" width="7.796875" style="2" customWidth="1"/>
    <col min="67" max="67" width="23.796875" style="2" customWidth="1"/>
    <col min="68" max="68" width="7.796875" style="2" customWidth="1"/>
    <col min="69" max="69" width="26.3984375" style="2" bestFit="1" customWidth="1"/>
    <col min="70" max="81" width="7.796875" style="2" customWidth="1"/>
    <col min="82" max="16384" width="11.59765625" style="2" customWidth="1"/>
  </cols>
  <sheetData>
    <row r="1" spans="1:75" ht="15">
      <c r="A1" s="4" t="s">
        <v>115</v>
      </c>
      <c r="B1" s="5"/>
      <c r="C1" s="5"/>
      <c r="D1" s="301" t="s">
        <v>129</v>
      </c>
      <c r="E1" s="301"/>
      <c r="F1" s="301"/>
      <c r="G1" s="301"/>
      <c r="H1" s="5"/>
      <c r="I1" s="5"/>
      <c r="J1" s="5"/>
      <c r="K1" s="5"/>
      <c r="L1" s="5"/>
      <c r="M1" s="5"/>
      <c r="N1" s="5"/>
      <c r="O1" s="5"/>
      <c r="R1" s="38" t="s">
        <v>140</v>
      </c>
      <c r="S1" s="3"/>
      <c r="T1" s="39"/>
      <c r="U1" s="35"/>
      <c r="V1" s="35"/>
      <c r="W1" s="35"/>
      <c r="X1" s="301" t="s">
        <v>129</v>
      </c>
      <c r="Y1" s="301"/>
      <c r="Z1" s="301"/>
      <c r="AA1" s="301"/>
      <c r="AB1" s="3"/>
      <c r="AC1" s="3"/>
      <c r="AD1" s="3"/>
      <c r="AE1" s="3"/>
      <c r="AF1" s="3"/>
      <c r="AI1" s="38" t="s">
        <v>141</v>
      </c>
      <c r="AJ1" s="35"/>
      <c r="AK1" s="36"/>
      <c r="AL1" s="40"/>
      <c r="AM1" s="5"/>
      <c r="AN1" s="301" t="s">
        <v>129</v>
      </c>
      <c r="AO1" s="301"/>
      <c r="AP1" s="301"/>
      <c r="AQ1" s="301"/>
      <c r="AR1" s="5"/>
      <c r="AS1" s="5"/>
      <c r="AT1" s="5"/>
      <c r="AU1" s="5"/>
      <c r="AV1" s="5"/>
      <c r="AW1" s="5"/>
      <c r="BA1" s="4" t="s">
        <v>142</v>
      </c>
      <c r="BB1" s="5"/>
      <c r="BC1" s="5"/>
      <c r="BD1" s="5"/>
      <c r="BE1" s="5"/>
      <c r="BF1" s="43" t="s">
        <v>129</v>
      </c>
      <c r="BG1" s="43"/>
      <c r="BH1" s="43"/>
      <c r="BI1" s="43"/>
      <c r="BJ1" s="5"/>
      <c r="BK1" s="5"/>
      <c r="BL1" s="5"/>
      <c r="BM1" s="5"/>
      <c r="BN1" s="5"/>
      <c r="BO1" s="5"/>
      <c r="BQ1" s="4" t="s">
        <v>146</v>
      </c>
      <c r="BT1" s="43" t="s">
        <v>129</v>
      </c>
      <c r="BU1" s="43"/>
      <c r="BV1" s="43"/>
      <c r="BW1" s="43"/>
    </row>
    <row r="2" spans="1:82" ht="15">
      <c r="A2" s="5"/>
      <c r="B2" s="3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R2" s="41"/>
      <c r="S2" s="3"/>
      <c r="T2" s="35"/>
      <c r="U2" s="35"/>
      <c r="V2" s="35"/>
      <c r="W2" s="35"/>
      <c r="X2" s="3"/>
      <c r="Y2" s="3"/>
      <c r="Z2" s="3"/>
      <c r="AA2" s="3"/>
      <c r="AB2" s="3"/>
      <c r="AC2" s="3"/>
      <c r="AD2" s="3"/>
      <c r="AE2" s="5"/>
      <c r="AF2" s="6"/>
      <c r="AI2" s="41"/>
      <c r="AJ2" s="3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BA2" s="41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Q2" s="71"/>
      <c r="BR2" s="189" t="str">
        <f>INFORMAR!$Q$15</f>
        <v>NOV</v>
      </c>
      <c r="BS2" s="176" t="str">
        <f>INFORMAR!$R$15</f>
        <v>DIC</v>
      </c>
      <c r="BT2" s="176" t="str">
        <f>INFORMAR!$S$15</f>
        <v>ENE</v>
      </c>
      <c r="BU2" s="176" t="str">
        <f>INFORMAR!$T$15</f>
        <v>FEB</v>
      </c>
      <c r="BV2" s="176" t="str">
        <f>INFORMAR!$U$15</f>
        <v>MAR</v>
      </c>
      <c r="BW2" s="176" t="str">
        <f>INFORMAR!$V$15</f>
        <v>ABR</v>
      </c>
      <c r="BX2" s="176" t="str">
        <f>INFORMAR!$W$15</f>
        <v>MAY</v>
      </c>
      <c r="BY2" s="176" t="str">
        <f>INFORMAR!$X$15</f>
        <v>JUN</v>
      </c>
      <c r="BZ2" s="176" t="str">
        <f>INFORMAR!$Y$15</f>
        <v>JUL</v>
      </c>
      <c r="CA2" s="176" t="str">
        <f>INFORMAR!$Z$15</f>
        <v>AGO</v>
      </c>
      <c r="CB2" s="176" t="str">
        <f>INFORMAR!$AA$15</f>
        <v>SEP</v>
      </c>
      <c r="CC2" s="176" t="str">
        <f>INFORMAR!$AB$15</f>
        <v>OCT</v>
      </c>
      <c r="CD2" s="9"/>
    </row>
    <row r="3" spans="1:82" ht="15">
      <c r="A3" s="182" t="s">
        <v>59</v>
      </c>
      <c r="B3" s="176" t="str">
        <f>INFORMAR!$Q$15</f>
        <v>NOV</v>
      </c>
      <c r="C3" s="176" t="str">
        <f>INFORMAR!$R$15</f>
        <v>DIC</v>
      </c>
      <c r="D3" s="176" t="str">
        <f>INFORMAR!$S$15</f>
        <v>ENE</v>
      </c>
      <c r="E3" s="176" t="str">
        <f>INFORMAR!$T$15</f>
        <v>FEB</v>
      </c>
      <c r="F3" s="176" t="str">
        <f>INFORMAR!$U$15</f>
        <v>MAR</v>
      </c>
      <c r="G3" s="176" t="str">
        <f>INFORMAR!$V$15</f>
        <v>ABR</v>
      </c>
      <c r="H3" s="176" t="str">
        <f>INFORMAR!$W$15</f>
        <v>MAY</v>
      </c>
      <c r="I3" s="176" t="str">
        <f>INFORMAR!$X$15</f>
        <v>JUN</v>
      </c>
      <c r="J3" s="176" t="str">
        <f>INFORMAR!$Y$15</f>
        <v>JUL</v>
      </c>
      <c r="K3" s="176" t="str">
        <f>INFORMAR!$Z$15</f>
        <v>AGO</v>
      </c>
      <c r="L3" s="176" t="str">
        <f>INFORMAR!$AA$15</f>
        <v>SEP</v>
      </c>
      <c r="M3" s="176" t="str">
        <f>INFORMAR!$AB$15</f>
        <v>OCT</v>
      </c>
      <c r="N3" s="177" t="s">
        <v>3</v>
      </c>
      <c r="O3" s="181" t="s">
        <v>60</v>
      </c>
      <c r="R3" s="202" t="s">
        <v>2</v>
      </c>
      <c r="S3" s="183"/>
      <c r="T3" s="171" t="str">
        <f>PRESUPUESTO!R4</f>
        <v>NOV</v>
      </c>
      <c r="U3" s="171" t="str">
        <f>PRESUPUESTO!S4</f>
        <v>DIC</v>
      </c>
      <c r="V3" s="171" t="str">
        <f>PRESUPUESTO!T4</f>
        <v>ENE</v>
      </c>
      <c r="W3" s="171" t="str">
        <f>PRESUPUESTO!U4</f>
        <v>FEB</v>
      </c>
      <c r="X3" s="171" t="str">
        <f>PRESUPUESTO!V4</f>
        <v>MAR</v>
      </c>
      <c r="Y3" s="171" t="str">
        <f>PRESUPUESTO!W4</f>
        <v>ABR</v>
      </c>
      <c r="Z3" s="171" t="str">
        <f>PRESUPUESTO!X4</f>
        <v>MAY</v>
      </c>
      <c r="AA3" s="171" t="str">
        <f>PRESUPUESTO!Y4</f>
        <v>JUN</v>
      </c>
      <c r="AB3" s="171" t="str">
        <f>PRESUPUESTO!Z4</f>
        <v>JUL</v>
      </c>
      <c r="AC3" s="171" t="str">
        <f>PRESUPUESTO!AA4</f>
        <v>AGO</v>
      </c>
      <c r="AD3" s="171" t="str">
        <f>PRESUPUESTO!AB4</f>
        <v>SEP</v>
      </c>
      <c r="AE3" s="171" t="str">
        <f>PRESUPUESTO!AC4</f>
        <v>OCT</v>
      </c>
      <c r="AF3" s="171" t="s">
        <v>3</v>
      </c>
      <c r="AG3" s="9"/>
      <c r="AI3" s="186" t="s">
        <v>2</v>
      </c>
      <c r="AJ3" s="183"/>
      <c r="AK3" s="188"/>
      <c r="AL3" s="171" t="str">
        <f>+T3</f>
        <v>NOV</v>
      </c>
      <c r="AM3" s="171" t="str">
        <f aca="true" t="shared" si="0" ref="AM3:AX3">+U3</f>
        <v>DIC</v>
      </c>
      <c r="AN3" s="171" t="str">
        <f t="shared" si="0"/>
        <v>ENE</v>
      </c>
      <c r="AO3" s="171" t="str">
        <f t="shared" si="0"/>
        <v>FEB</v>
      </c>
      <c r="AP3" s="171" t="str">
        <f t="shared" si="0"/>
        <v>MAR</v>
      </c>
      <c r="AQ3" s="171" t="str">
        <f t="shared" si="0"/>
        <v>ABR</v>
      </c>
      <c r="AR3" s="171" t="str">
        <f t="shared" si="0"/>
        <v>MAY</v>
      </c>
      <c r="AS3" s="171" t="str">
        <f t="shared" si="0"/>
        <v>JUN</v>
      </c>
      <c r="AT3" s="171" t="str">
        <f t="shared" si="0"/>
        <v>JUL</v>
      </c>
      <c r="AU3" s="171" t="str">
        <f t="shared" si="0"/>
        <v>AGO</v>
      </c>
      <c r="AV3" s="171" t="str">
        <f t="shared" si="0"/>
        <v>SEP</v>
      </c>
      <c r="AW3" s="171" t="str">
        <f t="shared" si="0"/>
        <v>OCT</v>
      </c>
      <c r="AX3" s="175" t="str">
        <f t="shared" si="0"/>
        <v>TOTAL</v>
      </c>
      <c r="BA3" s="186" t="s">
        <v>2</v>
      </c>
      <c r="BB3" s="203" t="str">
        <f>INFORMAR!$Q$15</f>
        <v>NOV</v>
      </c>
      <c r="BC3" s="204" t="str">
        <f>INFORMAR!$R$15</f>
        <v>DIC</v>
      </c>
      <c r="BD3" s="204" t="str">
        <f>INFORMAR!$S$15</f>
        <v>ENE</v>
      </c>
      <c r="BE3" s="204" t="str">
        <f>INFORMAR!$T$15</f>
        <v>FEB</v>
      </c>
      <c r="BF3" s="204" t="str">
        <f>INFORMAR!$U$15</f>
        <v>MAR</v>
      </c>
      <c r="BG3" s="204" t="str">
        <f>INFORMAR!$V$15</f>
        <v>ABR</v>
      </c>
      <c r="BH3" s="204" t="str">
        <f>INFORMAR!$W$15</f>
        <v>MAY</v>
      </c>
      <c r="BI3" s="204" t="str">
        <f>INFORMAR!$X$15</f>
        <v>JUN</v>
      </c>
      <c r="BJ3" s="204" t="str">
        <f>INFORMAR!$Y$15</f>
        <v>JUL</v>
      </c>
      <c r="BK3" s="204" t="str">
        <f>INFORMAR!$Z$15</f>
        <v>AGO</v>
      </c>
      <c r="BL3" s="204" t="str">
        <f>INFORMAR!$AA$15</f>
        <v>SEP</v>
      </c>
      <c r="BM3" s="203" t="str">
        <f>INFORMAR!$AB$15</f>
        <v>OCT</v>
      </c>
      <c r="BN3" s="203" t="s">
        <v>3</v>
      </c>
      <c r="BO3" s="22"/>
      <c r="BQ3" s="72" t="s">
        <v>170</v>
      </c>
      <c r="BR3" s="101">
        <f aca="true" t="shared" si="1" ref="BR3:CC3">SUMPRODUCT($BK3:$BK11,B3:B11)</f>
        <v>0</v>
      </c>
      <c r="BS3" s="89">
        <f t="shared" si="1"/>
        <v>0</v>
      </c>
      <c r="BT3" s="89">
        <f t="shared" si="1"/>
        <v>0</v>
      </c>
      <c r="BU3" s="89">
        <f t="shared" si="1"/>
        <v>0</v>
      </c>
      <c r="BV3" s="89">
        <f t="shared" si="1"/>
        <v>0</v>
      </c>
      <c r="BW3" s="89">
        <f t="shared" si="1"/>
        <v>0</v>
      </c>
      <c r="BX3" s="89">
        <f t="shared" si="1"/>
        <v>0</v>
      </c>
      <c r="BY3" s="89">
        <f t="shared" si="1"/>
        <v>0</v>
      </c>
      <c r="BZ3" s="89">
        <f t="shared" si="1"/>
        <v>0</v>
      </c>
      <c r="CA3" s="89">
        <f t="shared" si="1"/>
        <v>0</v>
      </c>
      <c r="CB3" s="89">
        <f t="shared" si="1"/>
        <v>0</v>
      </c>
      <c r="CC3" s="89">
        <f t="shared" si="1"/>
        <v>0</v>
      </c>
      <c r="CD3" s="9"/>
    </row>
    <row r="4" spans="1:82" ht="15">
      <c r="A4" s="27" t="str">
        <f>INFORMAR!BJ4</f>
        <v>LECHE</v>
      </c>
      <c r="B4" s="241">
        <v>0</v>
      </c>
      <c r="C4" s="241">
        <v>0</v>
      </c>
      <c r="D4" s="241">
        <v>0</v>
      </c>
      <c r="E4" s="241">
        <v>0</v>
      </c>
      <c r="F4" s="241">
        <v>0</v>
      </c>
      <c r="G4" s="241">
        <v>0</v>
      </c>
      <c r="H4" s="241">
        <v>0</v>
      </c>
      <c r="I4" s="241">
        <v>0</v>
      </c>
      <c r="J4" s="241">
        <v>0</v>
      </c>
      <c r="K4" s="241">
        <v>0</v>
      </c>
      <c r="L4" s="241">
        <v>0</v>
      </c>
      <c r="M4" s="241">
        <v>0</v>
      </c>
      <c r="N4" s="89">
        <f>SUM(B4:M4)</f>
        <v>0</v>
      </c>
      <c r="O4" s="104">
        <f aca="true" t="shared" si="2" ref="O4:O12">IF(N4=0,0,(N4/$N$13*100))</f>
        <v>0</v>
      </c>
      <c r="R4" s="205" t="str">
        <f>INFORMAR!CS4</f>
        <v>     ESTRUCTURA</v>
      </c>
      <c r="S4" s="77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2"/>
      <c r="AF4" s="11"/>
      <c r="AG4" s="9"/>
      <c r="AI4" s="212" t="s">
        <v>174</v>
      </c>
      <c r="AJ4" s="77"/>
      <c r="AK4" s="195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33"/>
      <c r="BA4" s="20" t="str">
        <f>INFORMAR!CA4</f>
        <v>* COMPRA HACIENDA</v>
      </c>
      <c r="BB4" s="53">
        <v>0</v>
      </c>
      <c r="BC4" s="53">
        <v>0</v>
      </c>
      <c r="BD4" s="53">
        <v>0</v>
      </c>
      <c r="BE4" s="53">
        <v>0</v>
      </c>
      <c r="BF4" s="53">
        <v>0</v>
      </c>
      <c r="BG4" s="53">
        <v>0</v>
      </c>
      <c r="BH4" s="53">
        <v>0</v>
      </c>
      <c r="BI4" s="53">
        <v>0</v>
      </c>
      <c r="BJ4" s="53">
        <v>0</v>
      </c>
      <c r="BK4" s="53">
        <v>0</v>
      </c>
      <c r="BL4" s="53">
        <v>0</v>
      </c>
      <c r="BM4" s="53">
        <v>0</v>
      </c>
      <c r="BN4" s="97">
        <f aca="true" t="shared" si="3" ref="BN4:BN45">SUM(BB4:BM4)</f>
        <v>0</v>
      </c>
      <c r="BO4" s="22"/>
      <c r="BQ4" s="42"/>
      <c r="BR4" s="111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"/>
    </row>
    <row r="5" spans="1:82" ht="15">
      <c r="A5" s="20" t="str">
        <f>INFORMAR!BJ5</f>
        <v>CARNE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105">
        <f>SUM(B5:M5)</f>
        <v>0</v>
      </c>
      <c r="O5" s="105">
        <f t="shared" si="2"/>
        <v>0</v>
      </c>
      <c r="R5" s="22"/>
      <c r="S5" s="15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9"/>
      <c r="AF5" s="9"/>
      <c r="AG5" s="9"/>
      <c r="AI5" s="19" t="s">
        <v>172</v>
      </c>
      <c r="AJ5" s="15"/>
      <c r="AK5" s="60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14"/>
      <c r="AX5" s="42"/>
      <c r="BA5" s="20" t="str">
        <f>INFORMAR!CA5</f>
        <v>* CONCENTRADOS</v>
      </c>
      <c r="BB5" s="53">
        <v>0</v>
      </c>
      <c r="BC5" s="53">
        <v>0</v>
      </c>
      <c r="BD5" s="53">
        <v>0</v>
      </c>
      <c r="BE5" s="53">
        <v>0</v>
      </c>
      <c r="BF5" s="53">
        <v>0</v>
      </c>
      <c r="BG5" s="53">
        <v>0</v>
      </c>
      <c r="BH5" s="53">
        <v>0</v>
      </c>
      <c r="BI5" s="53">
        <v>0</v>
      </c>
      <c r="BJ5" s="53">
        <v>0</v>
      </c>
      <c r="BK5" s="53">
        <v>0</v>
      </c>
      <c r="BL5" s="53">
        <v>0</v>
      </c>
      <c r="BM5" s="53">
        <v>0</v>
      </c>
      <c r="BN5" s="97">
        <f t="shared" si="3"/>
        <v>0</v>
      </c>
      <c r="BO5" s="22"/>
      <c r="BQ5" s="72" t="s">
        <v>169</v>
      </c>
      <c r="BR5" s="111">
        <f aca="true" t="shared" si="4" ref="BR5:CC5">+S48+AL34+BC29</f>
        <v>0</v>
      </c>
      <c r="BS5" s="97">
        <f t="shared" si="4"/>
        <v>0</v>
      </c>
      <c r="BT5" s="97">
        <f t="shared" si="4"/>
        <v>0</v>
      </c>
      <c r="BU5" s="97">
        <f t="shared" si="4"/>
        <v>0</v>
      </c>
      <c r="BV5" s="97">
        <f t="shared" si="4"/>
        <v>0</v>
      </c>
      <c r="BW5" s="97">
        <f t="shared" si="4"/>
        <v>0</v>
      </c>
      <c r="BX5" s="97">
        <f t="shared" si="4"/>
        <v>0</v>
      </c>
      <c r="BY5" s="97">
        <f t="shared" si="4"/>
        <v>0</v>
      </c>
      <c r="BZ5" s="97">
        <f t="shared" si="4"/>
        <v>0</v>
      </c>
      <c r="CA5" s="97">
        <f t="shared" si="4"/>
        <v>0</v>
      </c>
      <c r="CB5" s="97">
        <f t="shared" si="4"/>
        <v>0</v>
      </c>
      <c r="CC5" s="97">
        <f t="shared" si="4"/>
        <v>0</v>
      </c>
      <c r="CD5" s="9"/>
    </row>
    <row r="6" spans="1:82" ht="15.75">
      <c r="A6" s="20" t="str">
        <f>INFORMAR!BJ6</f>
        <v>XXXXXXXXX</v>
      </c>
      <c r="B6" s="53">
        <v>0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97">
        <f aca="true" t="shared" si="5" ref="N6:N12">SUM(B6:M6)</f>
        <v>0</v>
      </c>
      <c r="O6" s="105">
        <f t="shared" si="2"/>
        <v>0</v>
      </c>
      <c r="R6" s="22" t="str">
        <f>INFORMAR!CS5</f>
        <v>* REPARAC. ESTRUCTURA</v>
      </c>
      <c r="S6" s="15"/>
      <c r="T6" s="53">
        <v>0</v>
      </c>
      <c r="U6" s="53">
        <v>0</v>
      </c>
      <c r="V6" s="53">
        <v>0</v>
      </c>
      <c r="W6" s="53">
        <v>0</v>
      </c>
      <c r="X6" s="53">
        <v>0</v>
      </c>
      <c r="Y6" s="53">
        <v>0</v>
      </c>
      <c r="Z6" s="53">
        <v>0</v>
      </c>
      <c r="AA6" s="53">
        <v>0</v>
      </c>
      <c r="AB6" s="53">
        <v>0</v>
      </c>
      <c r="AC6" s="53">
        <v>0</v>
      </c>
      <c r="AD6" s="53">
        <v>0</v>
      </c>
      <c r="AE6" s="53">
        <v>0</v>
      </c>
      <c r="AF6" s="88">
        <f>SUM(T6:AE6)</f>
        <v>0</v>
      </c>
      <c r="AG6" s="9"/>
      <c r="AI6" s="270" t="s">
        <v>175</v>
      </c>
      <c r="AJ6" s="164"/>
      <c r="AK6" s="271"/>
      <c r="AL6" s="53">
        <v>0</v>
      </c>
      <c r="AM6" s="53">
        <v>0</v>
      </c>
      <c r="AN6" s="53">
        <v>0</v>
      </c>
      <c r="AO6" s="53">
        <v>0</v>
      </c>
      <c r="AP6" s="53">
        <v>0</v>
      </c>
      <c r="AQ6" s="53">
        <v>0</v>
      </c>
      <c r="AR6" s="53">
        <v>0</v>
      </c>
      <c r="AS6" s="53">
        <v>0</v>
      </c>
      <c r="AT6" s="53">
        <v>0</v>
      </c>
      <c r="AU6" s="53">
        <v>0</v>
      </c>
      <c r="AV6" s="53">
        <v>0</v>
      </c>
      <c r="AW6" s="53">
        <v>0</v>
      </c>
      <c r="AX6" s="55">
        <f>SUM(AL6:AW6)</f>
        <v>0</v>
      </c>
      <c r="BA6" s="20" t="str">
        <f>INFORMAR!CA6</f>
        <v>* HENOS</v>
      </c>
      <c r="BB6" s="53">
        <v>0</v>
      </c>
      <c r="BC6" s="53">
        <v>0</v>
      </c>
      <c r="BD6" s="53">
        <v>0</v>
      </c>
      <c r="BE6" s="53">
        <v>0</v>
      </c>
      <c r="BF6" s="53">
        <v>0</v>
      </c>
      <c r="BG6" s="53">
        <v>0</v>
      </c>
      <c r="BH6" s="53">
        <v>0</v>
      </c>
      <c r="BI6" s="53">
        <v>0</v>
      </c>
      <c r="BJ6" s="53">
        <v>0</v>
      </c>
      <c r="BK6" s="53">
        <v>0</v>
      </c>
      <c r="BL6" s="53">
        <v>0</v>
      </c>
      <c r="BM6" s="53">
        <v>0</v>
      </c>
      <c r="BN6" s="97">
        <f t="shared" si="3"/>
        <v>0</v>
      </c>
      <c r="BO6" s="22"/>
      <c r="BQ6" s="72"/>
      <c r="BR6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82" ht="15.75">
      <c r="A7" s="20" t="str">
        <f>INFORMAR!BJ7</f>
        <v>XXXXXXXXX</v>
      </c>
      <c r="B7" s="53">
        <v>0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97">
        <f t="shared" si="5"/>
        <v>0</v>
      </c>
      <c r="O7" s="105">
        <f t="shared" si="2"/>
        <v>0</v>
      </c>
      <c r="R7" s="22" t="str">
        <f>INFORMAR!CS6</f>
        <v>* ARRENDAMIENTOS</v>
      </c>
      <c r="S7" s="15"/>
      <c r="T7" s="53">
        <v>0</v>
      </c>
      <c r="U7" s="53">
        <v>0</v>
      </c>
      <c r="V7" s="53">
        <v>0</v>
      </c>
      <c r="W7" s="53">
        <v>0</v>
      </c>
      <c r="X7" s="53">
        <v>0</v>
      </c>
      <c r="Y7" s="53">
        <v>0</v>
      </c>
      <c r="Z7" s="53">
        <v>0</v>
      </c>
      <c r="AA7" s="53">
        <v>0</v>
      </c>
      <c r="AB7" s="53">
        <v>0</v>
      </c>
      <c r="AC7" s="53">
        <v>0</v>
      </c>
      <c r="AD7" s="53">
        <v>0</v>
      </c>
      <c r="AE7" s="53">
        <v>0</v>
      </c>
      <c r="AF7" s="88">
        <f aca="true" t="shared" si="6" ref="AF7:AF31">SUM(T7:AE7)</f>
        <v>0</v>
      </c>
      <c r="AG7" s="9"/>
      <c r="AI7" s="270" t="s">
        <v>175</v>
      </c>
      <c r="AJ7" s="164"/>
      <c r="AK7" s="271"/>
      <c r="AL7" s="53">
        <v>0</v>
      </c>
      <c r="AM7" s="53">
        <v>0</v>
      </c>
      <c r="AN7" s="53">
        <v>0</v>
      </c>
      <c r="AO7" s="53">
        <v>0</v>
      </c>
      <c r="AP7" s="53">
        <v>0</v>
      </c>
      <c r="AQ7" s="53">
        <v>0</v>
      </c>
      <c r="AR7" s="53">
        <v>0</v>
      </c>
      <c r="AS7" s="53">
        <v>0</v>
      </c>
      <c r="AT7" s="53">
        <v>0</v>
      </c>
      <c r="AU7" s="53">
        <v>0</v>
      </c>
      <c r="AV7" s="53">
        <v>0</v>
      </c>
      <c r="AW7" s="53">
        <v>0</v>
      </c>
      <c r="AX7" s="55">
        <f aca="true" t="shared" si="7" ref="AX7:AX13">SUM(AL7:AW7)</f>
        <v>0</v>
      </c>
      <c r="BA7" s="20" t="str">
        <f>INFORMAR!CA7</f>
        <v>XXXXXXXXX</v>
      </c>
      <c r="BB7" s="53">
        <v>0</v>
      </c>
      <c r="BC7" s="53">
        <v>0</v>
      </c>
      <c r="BD7" s="53">
        <v>0</v>
      </c>
      <c r="BE7" s="53">
        <v>0</v>
      </c>
      <c r="BF7" s="53">
        <v>0</v>
      </c>
      <c r="BG7" s="53">
        <v>0</v>
      </c>
      <c r="BH7" s="53">
        <v>0</v>
      </c>
      <c r="BI7" s="53">
        <v>0</v>
      </c>
      <c r="BJ7" s="53">
        <v>0</v>
      </c>
      <c r="BK7" s="53">
        <v>0</v>
      </c>
      <c r="BL7" s="53">
        <v>0</v>
      </c>
      <c r="BM7" s="53">
        <v>0</v>
      </c>
      <c r="BN7" s="97">
        <f t="shared" si="3"/>
        <v>0</v>
      </c>
      <c r="BO7" s="22"/>
      <c r="BQ7" s="72" t="s">
        <v>87</v>
      </c>
      <c r="BR7" s="256">
        <v>0</v>
      </c>
      <c r="BS7" s="53">
        <v>0</v>
      </c>
      <c r="BT7" s="53">
        <v>0</v>
      </c>
      <c r="BU7" s="53">
        <v>0</v>
      </c>
      <c r="BV7" s="53">
        <v>0</v>
      </c>
      <c r="BW7" s="53">
        <v>0</v>
      </c>
      <c r="BX7" s="53">
        <v>0</v>
      </c>
      <c r="BY7" s="53">
        <v>0</v>
      </c>
      <c r="BZ7" s="53">
        <v>0</v>
      </c>
      <c r="CA7" s="53">
        <v>0</v>
      </c>
      <c r="CB7" s="53">
        <v>0</v>
      </c>
      <c r="CC7" s="53">
        <v>0</v>
      </c>
      <c r="CD7" s="9"/>
    </row>
    <row r="8" spans="1:82" ht="15.75">
      <c r="A8" s="20" t="str">
        <f>INFORMAR!BJ8</f>
        <v>XXXXXXXXX</v>
      </c>
      <c r="B8" s="53">
        <v>0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97">
        <f t="shared" si="5"/>
        <v>0</v>
      </c>
      <c r="O8" s="105">
        <f t="shared" si="2"/>
        <v>0</v>
      </c>
      <c r="R8" s="22" t="str">
        <f>INFORMAR!CS7</f>
        <v>* TASA POR HECTAREA</v>
      </c>
      <c r="S8" s="15"/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3">
        <v>0</v>
      </c>
      <c r="Z8" s="53">
        <v>0</v>
      </c>
      <c r="AA8" s="53">
        <v>0</v>
      </c>
      <c r="AB8" s="53">
        <v>0</v>
      </c>
      <c r="AC8" s="53">
        <v>0</v>
      </c>
      <c r="AD8" s="53">
        <v>0</v>
      </c>
      <c r="AE8" s="53">
        <v>0</v>
      </c>
      <c r="AF8" s="88">
        <f t="shared" si="6"/>
        <v>0</v>
      </c>
      <c r="AG8" s="9"/>
      <c r="AI8" s="270" t="s">
        <v>175</v>
      </c>
      <c r="AJ8" s="164"/>
      <c r="AK8" s="271"/>
      <c r="AL8" s="53">
        <v>0</v>
      </c>
      <c r="AM8" s="53">
        <v>0</v>
      </c>
      <c r="AN8" s="53">
        <v>0</v>
      </c>
      <c r="AO8" s="53">
        <v>0</v>
      </c>
      <c r="AP8" s="53">
        <v>0</v>
      </c>
      <c r="AQ8" s="53">
        <v>0</v>
      </c>
      <c r="AR8" s="53">
        <v>0</v>
      </c>
      <c r="AS8" s="53">
        <v>0</v>
      </c>
      <c r="AT8" s="53">
        <v>0</v>
      </c>
      <c r="AU8" s="53">
        <v>0</v>
      </c>
      <c r="AV8" s="53">
        <v>0</v>
      </c>
      <c r="AW8" s="53">
        <v>0</v>
      </c>
      <c r="AX8" s="55">
        <f t="shared" si="7"/>
        <v>0</v>
      </c>
      <c r="BA8" s="20" t="str">
        <f>INFORMAR!CA8</f>
        <v>XXXXXXXXX</v>
      </c>
      <c r="BB8" s="53">
        <v>0</v>
      </c>
      <c r="BC8" s="53">
        <v>0</v>
      </c>
      <c r="BD8" s="53">
        <v>0</v>
      </c>
      <c r="BE8" s="53">
        <v>0</v>
      </c>
      <c r="BF8" s="53">
        <v>0</v>
      </c>
      <c r="BG8" s="53">
        <v>0</v>
      </c>
      <c r="BH8" s="53">
        <v>0</v>
      </c>
      <c r="BI8" s="53">
        <v>0</v>
      </c>
      <c r="BJ8" s="53">
        <v>0</v>
      </c>
      <c r="BK8" s="53">
        <v>0</v>
      </c>
      <c r="BL8" s="53">
        <v>0</v>
      </c>
      <c r="BM8" s="53">
        <v>0</v>
      </c>
      <c r="BN8" s="97">
        <f t="shared" si="3"/>
        <v>0</v>
      </c>
      <c r="BO8" s="22"/>
      <c r="BQ8" s="72" t="s">
        <v>88</v>
      </c>
      <c r="BR8" s="256">
        <v>0</v>
      </c>
      <c r="BS8" s="53">
        <v>0</v>
      </c>
      <c r="BT8" s="53">
        <v>0</v>
      </c>
      <c r="BU8" s="53">
        <v>0</v>
      </c>
      <c r="BV8" s="53">
        <v>0</v>
      </c>
      <c r="BW8" s="53">
        <v>0</v>
      </c>
      <c r="BX8" s="53">
        <v>0</v>
      </c>
      <c r="BY8" s="53">
        <v>0</v>
      </c>
      <c r="BZ8" s="53">
        <v>0</v>
      </c>
      <c r="CA8" s="53">
        <v>0</v>
      </c>
      <c r="CB8" s="53">
        <v>0</v>
      </c>
      <c r="CC8" s="53">
        <v>0</v>
      </c>
      <c r="CD8" s="9"/>
    </row>
    <row r="9" spans="1:82" ht="15.75">
      <c r="A9" s="20" t="str">
        <f>INFORMAR!BJ9</f>
        <v>XXXXXXXXX</v>
      </c>
      <c r="B9" s="53"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97">
        <f t="shared" si="5"/>
        <v>0</v>
      </c>
      <c r="O9" s="105">
        <f t="shared" si="2"/>
        <v>0</v>
      </c>
      <c r="R9" s="22" t="str">
        <f>INFORMAR!CS8</f>
        <v>* IMP. A LAS GANANCIAS</v>
      </c>
      <c r="S9" s="15"/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53">
        <v>0</v>
      </c>
      <c r="AC9" s="53">
        <v>0</v>
      </c>
      <c r="AD9" s="53">
        <v>0</v>
      </c>
      <c r="AE9" s="53">
        <v>0</v>
      </c>
      <c r="AF9" s="88">
        <f t="shared" si="6"/>
        <v>0</v>
      </c>
      <c r="AG9" s="9"/>
      <c r="AI9" s="270" t="s">
        <v>175</v>
      </c>
      <c r="AJ9" s="164"/>
      <c r="AK9" s="271"/>
      <c r="AL9" s="53">
        <v>0</v>
      </c>
      <c r="AM9" s="53">
        <v>0</v>
      </c>
      <c r="AN9" s="53">
        <v>0</v>
      </c>
      <c r="AO9" s="53">
        <v>0</v>
      </c>
      <c r="AP9" s="53">
        <v>0</v>
      </c>
      <c r="AQ9" s="53">
        <v>0</v>
      </c>
      <c r="AR9" s="53">
        <v>0</v>
      </c>
      <c r="AS9" s="53">
        <v>0</v>
      </c>
      <c r="AT9" s="53">
        <v>0</v>
      </c>
      <c r="AU9" s="53">
        <v>0</v>
      </c>
      <c r="AV9" s="53">
        <v>0</v>
      </c>
      <c r="AW9" s="53">
        <v>0</v>
      </c>
      <c r="AX9" s="55">
        <f t="shared" si="7"/>
        <v>0</v>
      </c>
      <c r="BA9" s="20" t="str">
        <f>INFORMAR!CA9</f>
        <v>XXXXXXXXX</v>
      </c>
      <c r="BB9" s="53">
        <v>0</v>
      </c>
      <c r="BC9" s="53">
        <v>0</v>
      </c>
      <c r="BD9" s="53">
        <v>0</v>
      </c>
      <c r="BE9" s="53">
        <v>0</v>
      </c>
      <c r="BF9" s="53">
        <v>0</v>
      </c>
      <c r="BG9" s="53">
        <v>0</v>
      </c>
      <c r="BH9" s="53">
        <v>0</v>
      </c>
      <c r="BI9" s="53">
        <v>0</v>
      </c>
      <c r="BJ9" s="53">
        <v>0</v>
      </c>
      <c r="BK9" s="53">
        <v>0</v>
      </c>
      <c r="BL9" s="53">
        <v>0</v>
      </c>
      <c r="BM9" s="53">
        <v>0</v>
      </c>
      <c r="BN9" s="97">
        <f t="shared" si="3"/>
        <v>0</v>
      </c>
      <c r="BO9" s="22"/>
      <c r="BQ9" s="72" t="s">
        <v>171</v>
      </c>
      <c r="BR9" s="256">
        <v>0</v>
      </c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</row>
    <row r="10" spans="1:82" ht="15.75">
      <c r="A10" s="20" t="str">
        <f>INFORMAR!BJ10</f>
        <v>XXXXXXXXX</v>
      </c>
      <c r="B10" s="53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97">
        <f t="shared" si="5"/>
        <v>0</v>
      </c>
      <c r="O10" s="105">
        <f t="shared" si="2"/>
        <v>0</v>
      </c>
      <c r="R10" s="22" t="str">
        <f>INFORMAR!CS9</f>
        <v>* IMPUESTO INMOBILIARIO</v>
      </c>
      <c r="S10" s="15"/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53">
        <v>0</v>
      </c>
      <c r="AD10" s="53">
        <v>0</v>
      </c>
      <c r="AE10" s="53">
        <v>0</v>
      </c>
      <c r="AF10" s="88">
        <f t="shared" si="6"/>
        <v>0</v>
      </c>
      <c r="AG10" s="9"/>
      <c r="AI10" s="270" t="s">
        <v>175</v>
      </c>
      <c r="AJ10" s="164"/>
      <c r="AK10" s="271"/>
      <c r="AL10" s="53">
        <v>0</v>
      </c>
      <c r="AM10" s="53">
        <v>0</v>
      </c>
      <c r="AN10" s="53">
        <v>0</v>
      </c>
      <c r="AO10" s="53">
        <v>0</v>
      </c>
      <c r="AP10" s="53">
        <v>0</v>
      </c>
      <c r="AQ10" s="53">
        <v>0</v>
      </c>
      <c r="AR10" s="53">
        <v>0</v>
      </c>
      <c r="AS10" s="53">
        <v>0</v>
      </c>
      <c r="AT10" s="53">
        <v>0</v>
      </c>
      <c r="AU10" s="53">
        <v>0</v>
      </c>
      <c r="AV10" s="53">
        <v>0</v>
      </c>
      <c r="AW10" s="53">
        <v>0</v>
      </c>
      <c r="AX10" s="55">
        <f t="shared" si="7"/>
        <v>0</v>
      </c>
      <c r="BA10" s="20" t="str">
        <f>INFORMAR!CA10</f>
        <v>XXXXXXXXX</v>
      </c>
      <c r="BB10" s="53">
        <v>0</v>
      </c>
      <c r="BC10" s="53">
        <v>0</v>
      </c>
      <c r="BD10" s="53">
        <v>0</v>
      </c>
      <c r="BE10" s="53">
        <v>0</v>
      </c>
      <c r="BF10" s="53">
        <v>0</v>
      </c>
      <c r="BG10" s="53">
        <v>0</v>
      </c>
      <c r="BH10" s="53">
        <v>0</v>
      </c>
      <c r="BI10" s="53">
        <v>0</v>
      </c>
      <c r="BJ10" s="53">
        <v>0</v>
      </c>
      <c r="BK10" s="53">
        <v>0</v>
      </c>
      <c r="BL10" s="53">
        <v>0</v>
      </c>
      <c r="BM10" s="53">
        <v>0</v>
      </c>
      <c r="BN10" s="97">
        <f t="shared" si="3"/>
        <v>0</v>
      </c>
      <c r="BO10" s="22"/>
      <c r="BQ10" s="42"/>
      <c r="BR10" s="36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</row>
    <row r="11" spans="1:82" ht="15.75">
      <c r="A11" s="20" t="str">
        <f>INFORMAR!BJ11</f>
        <v>* OTROS INGRESOS</v>
      </c>
      <c r="B11" s="53"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97">
        <f t="shared" si="5"/>
        <v>0</v>
      </c>
      <c r="O11" s="105">
        <f t="shared" si="2"/>
        <v>0</v>
      </c>
      <c r="R11" s="22" t="str">
        <f>INFORMAR!CS10</f>
        <v>* SEGUROS ACCIDENTE</v>
      </c>
      <c r="S11" s="15"/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  <c r="AD11" s="53">
        <v>0</v>
      </c>
      <c r="AE11" s="53">
        <v>0</v>
      </c>
      <c r="AF11" s="88">
        <f t="shared" si="6"/>
        <v>0</v>
      </c>
      <c r="AG11" s="9"/>
      <c r="AI11" s="270" t="s">
        <v>175</v>
      </c>
      <c r="AJ11" s="164"/>
      <c r="AK11" s="271"/>
      <c r="AL11" s="53">
        <v>0</v>
      </c>
      <c r="AM11" s="53">
        <v>0</v>
      </c>
      <c r="AN11" s="53">
        <v>0</v>
      </c>
      <c r="AO11" s="53">
        <v>0</v>
      </c>
      <c r="AP11" s="53">
        <v>0</v>
      </c>
      <c r="AQ11" s="53">
        <v>0</v>
      </c>
      <c r="AR11" s="53">
        <v>0</v>
      </c>
      <c r="AS11" s="53">
        <v>0</v>
      </c>
      <c r="AT11" s="53">
        <v>0</v>
      </c>
      <c r="AU11" s="53">
        <v>0</v>
      </c>
      <c r="AV11" s="53">
        <v>0</v>
      </c>
      <c r="AW11" s="53">
        <v>0</v>
      </c>
      <c r="AX11" s="55">
        <f t="shared" si="7"/>
        <v>0</v>
      </c>
      <c r="BA11" s="20" t="str">
        <f>INFORMAR!CA11</f>
        <v>XXXXXXXXX</v>
      </c>
      <c r="BB11" s="53">
        <v>0</v>
      </c>
      <c r="BC11" s="53">
        <v>0</v>
      </c>
      <c r="BD11" s="53">
        <v>0</v>
      </c>
      <c r="BE11" s="53">
        <v>0</v>
      </c>
      <c r="BF11" s="53">
        <v>0</v>
      </c>
      <c r="BG11" s="53">
        <v>0</v>
      </c>
      <c r="BH11" s="53">
        <v>0</v>
      </c>
      <c r="BI11" s="53">
        <v>0</v>
      </c>
      <c r="BJ11" s="53">
        <v>0</v>
      </c>
      <c r="BK11" s="53">
        <v>0</v>
      </c>
      <c r="BL11" s="53">
        <v>0</v>
      </c>
      <c r="BM11" s="53">
        <v>0</v>
      </c>
      <c r="BN11" s="97">
        <f t="shared" si="3"/>
        <v>0</v>
      </c>
      <c r="BO11" s="22"/>
      <c r="BQ11" s="72" t="s">
        <v>89</v>
      </c>
      <c r="BR11" s="111">
        <f aca="true" t="shared" si="8" ref="BR11:CC11">+BR3-BR5-BR7+BR8</f>
        <v>0</v>
      </c>
      <c r="BS11" s="97">
        <f t="shared" si="8"/>
        <v>0</v>
      </c>
      <c r="BT11" s="97">
        <f t="shared" si="8"/>
        <v>0</v>
      </c>
      <c r="BU11" s="97">
        <f t="shared" si="8"/>
        <v>0</v>
      </c>
      <c r="BV11" s="97">
        <f t="shared" si="8"/>
        <v>0</v>
      </c>
      <c r="BW11" s="97">
        <f t="shared" si="8"/>
        <v>0</v>
      </c>
      <c r="BX11" s="97">
        <f t="shared" si="8"/>
        <v>0</v>
      </c>
      <c r="BY11" s="97">
        <f t="shared" si="8"/>
        <v>0</v>
      </c>
      <c r="BZ11" s="97">
        <f t="shared" si="8"/>
        <v>0</v>
      </c>
      <c r="CA11" s="97">
        <f t="shared" si="8"/>
        <v>0</v>
      </c>
      <c r="CB11" s="97">
        <f t="shared" si="8"/>
        <v>0</v>
      </c>
      <c r="CC11" s="97">
        <f t="shared" si="8"/>
        <v>0</v>
      </c>
      <c r="CD11" s="9"/>
    </row>
    <row r="12" spans="1:82" ht="15.75">
      <c r="A12" s="20" t="str">
        <f>INFORMAR!BJ12</f>
        <v>* OTROS INGRESOS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97">
        <f t="shared" si="5"/>
        <v>0</v>
      </c>
      <c r="O12" s="105">
        <f t="shared" si="2"/>
        <v>0</v>
      </c>
      <c r="R12" s="22" t="str">
        <f>INFORMAR!CS11</f>
        <v>* ASESORAMIENTO </v>
      </c>
      <c r="S12" s="15"/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88">
        <f t="shared" si="6"/>
        <v>0</v>
      </c>
      <c r="AG12" s="16"/>
      <c r="AI12" s="270" t="s">
        <v>175</v>
      </c>
      <c r="AJ12" s="164"/>
      <c r="AK12" s="271"/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  <c r="AT12" s="53">
        <v>0</v>
      </c>
      <c r="AU12" s="53">
        <v>0</v>
      </c>
      <c r="AV12" s="53">
        <v>0</v>
      </c>
      <c r="AW12" s="53">
        <v>0</v>
      </c>
      <c r="AX12" s="55">
        <f t="shared" si="7"/>
        <v>0</v>
      </c>
      <c r="BA12" s="20" t="str">
        <f>INFORMAR!CA12</f>
        <v>* INSEMINACIÓN ARTIF.</v>
      </c>
      <c r="BB12" s="53">
        <v>0</v>
      </c>
      <c r="BC12" s="53">
        <v>0</v>
      </c>
      <c r="BD12" s="53">
        <v>0</v>
      </c>
      <c r="BE12" s="53">
        <v>0</v>
      </c>
      <c r="BF12" s="53">
        <v>0</v>
      </c>
      <c r="BG12" s="53">
        <v>0</v>
      </c>
      <c r="BH12" s="53">
        <v>0</v>
      </c>
      <c r="BI12" s="53">
        <v>0</v>
      </c>
      <c r="BJ12" s="53">
        <v>0</v>
      </c>
      <c r="BK12" s="53">
        <v>0</v>
      </c>
      <c r="BL12" s="53">
        <v>0</v>
      </c>
      <c r="BM12" s="53">
        <v>0</v>
      </c>
      <c r="BN12" s="97">
        <f t="shared" si="3"/>
        <v>0</v>
      </c>
      <c r="BO12" s="22"/>
      <c r="BQ12" s="42"/>
      <c r="BR12" s="111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"/>
    </row>
    <row r="13" spans="1:82" ht="15">
      <c r="A13" s="50" t="s">
        <v>3</v>
      </c>
      <c r="B13" s="99">
        <f>SUM(B4:B12)</f>
        <v>0</v>
      </c>
      <c r="C13" s="99">
        <f aca="true" t="shared" si="9" ref="C13:N13">SUM(C4:C12)</f>
        <v>0</v>
      </c>
      <c r="D13" s="99">
        <f t="shared" si="9"/>
        <v>0</v>
      </c>
      <c r="E13" s="99">
        <f t="shared" si="9"/>
        <v>0</v>
      </c>
      <c r="F13" s="99">
        <f t="shared" si="9"/>
        <v>0</v>
      </c>
      <c r="G13" s="99">
        <f t="shared" si="9"/>
        <v>0</v>
      </c>
      <c r="H13" s="99">
        <f t="shared" si="9"/>
        <v>0</v>
      </c>
      <c r="I13" s="99">
        <f t="shared" si="9"/>
        <v>0</v>
      </c>
      <c r="J13" s="99">
        <f t="shared" si="9"/>
        <v>0</v>
      </c>
      <c r="K13" s="99">
        <f t="shared" si="9"/>
        <v>0</v>
      </c>
      <c r="L13" s="99">
        <f t="shared" si="9"/>
        <v>0</v>
      </c>
      <c r="M13" s="99">
        <f t="shared" si="9"/>
        <v>0</v>
      </c>
      <c r="N13" s="99">
        <f t="shared" si="9"/>
        <v>0</v>
      </c>
      <c r="O13" s="98">
        <f>SUM(O4:O12)</f>
        <v>0</v>
      </c>
      <c r="R13" s="22" t="str">
        <f>INFORMAR!CS12</f>
        <v>* RETIROS</v>
      </c>
      <c r="S13" s="15"/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88">
        <f t="shared" si="6"/>
        <v>0</v>
      </c>
      <c r="AG13" s="16"/>
      <c r="AI13" s="270" t="s">
        <v>175</v>
      </c>
      <c r="AJ13" s="164"/>
      <c r="AK13" s="271"/>
      <c r="AL13" s="53">
        <v>0</v>
      </c>
      <c r="AM13" s="75">
        <v>0</v>
      </c>
      <c r="AN13" s="76">
        <v>0</v>
      </c>
      <c r="AO13" s="53">
        <v>0</v>
      </c>
      <c r="AP13" s="53">
        <v>0</v>
      </c>
      <c r="AQ13" s="53">
        <v>0</v>
      </c>
      <c r="AR13" s="53">
        <v>0</v>
      </c>
      <c r="AS13" s="53">
        <v>0</v>
      </c>
      <c r="AT13" s="53">
        <v>0</v>
      </c>
      <c r="AU13" s="53">
        <v>0</v>
      </c>
      <c r="AV13" s="53">
        <v>0</v>
      </c>
      <c r="AW13" s="53">
        <v>0</v>
      </c>
      <c r="AX13" s="55">
        <f t="shared" si="7"/>
        <v>0</v>
      </c>
      <c r="BA13" s="20" t="str">
        <f>INFORMAR!CA13</f>
        <v>* REP. MAQ. ORD. E HIG. TBO</v>
      </c>
      <c r="BB13" s="53">
        <v>0</v>
      </c>
      <c r="BC13" s="53">
        <v>0</v>
      </c>
      <c r="BD13" s="53">
        <v>0</v>
      </c>
      <c r="BE13" s="53">
        <v>0</v>
      </c>
      <c r="BF13" s="53">
        <v>0</v>
      </c>
      <c r="BG13" s="53">
        <v>0</v>
      </c>
      <c r="BH13" s="53">
        <v>0</v>
      </c>
      <c r="BI13" s="53">
        <v>0</v>
      </c>
      <c r="BJ13" s="53">
        <v>0</v>
      </c>
      <c r="BK13" s="53">
        <v>0</v>
      </c>
      <c r="BL13" s="53">
        <v>0</v>
      </c>
      <c r="BM13" s="53">
        <v>0</v>
      </c>
      <c r="BN13" s="97">
        <f t="shared" si="3"/>
        <v>0</v>
      </c>
      <c r="BO13" s="22"/>
      <c r="BQ13" s="72" t="s">
        <v>90</v>
      </c>
      <c r="BR13" s="111">
        <f>BR9+BR11</f>
        <v>0</v>
      </c>
      <c r="BS13" s="97">
        <f aca="true" t="shared" si="10" ref="BS13:CC13">IF(BR13&gt;0,BS11,BR13+BS11)</f>
        <v>0</v>
      </c>
      <c r="BT13" s="97">
        <f t="shared" si="10"/>
        <v>0</v>
      </c>
      <c r="BU13" s="97">
        <f t="shared" si="10"/>
        <v>0</v>
      </c>
      <c r="BV13" s="97">
        <f t="shared" si="10"/>
        <v>0</v>
      </c>
      <c r="BW13" s="97">
        <f t="shared" si="10"/>
        <v>0</v>
      </c>
      <c r="BX13" s="97">
        <f t="shared" si="10"/>
        <v>0</v>
      </c>
      <c r="BY13" s="97">
        <f t="shared" si="10"/>
        <v>0</v>
      </c>
      <c r="BZ13" s="97">
        <f t="shared" si="10"/>
        <v>0</v>
      </c>
      <c r="CA13" s="97">
        <f t="shared" si="10"/>
        <v>0</v>
      </c>
      <c r="CB13" s="97">
        <f t="shared" si="10"/>
        <v>0</v>
      </c>
      <c r="CC13" s="97">
        <f t="shared" si="10"/>
        <v>0</v>
      </c>
      <c r="CD13" s="9"/>
    </row>
    <row r="14" spans="1:82" ht="15">
      <c r="A14" s="79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36"/>
      <c r="O14" s="36"/>
      <c r="P14" s="81"/>
      <c r="R14" s="22" t="str">
        <f>INFORMAR!CS13</f>
        <v>* COMB Y LUB. CAMIONETA</v>
      </c>
      <c r="S14" s="15"/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88">
        <f t="shared" si="6"/>
        <v>0</v>
      </c>
      <c r="AG14" s="16"/>
      <c r="AI14" s="61" t="s">
        <v>173</v>
      </c>
      <c r="AJ14" s="62"/>
      <c r="AK14" s="59"/>
      <c r="AL14" s="26"/>
      <c r="AM14" s="74"/>
      <c r="AN14" s="53"/>
      <c r="AO14" s="26"/>
      <c r="AP14" s="26"/>
      <c r="AQ14" s="26"/>
      <c r="AR14" s="26"/>
      <c r="AS14" s="26"/>
      <c r="AT14" s="26"/>
      <c r="AU14" s="26"/>
      <c r="AV14" s="26"/>
      <c r="AW14" s="24"/>
      <c r="AX14" s="54"/>
      <c r="BA14" s="20" t="str">
        <f>INFORMAR!CA14</f>
        <v>* SANIDAD VACAS</v>
      </c>
      <c r="BB14" s="53">
        <v>0</v>
      </c>
      <c r="BC14" s="53">
        <v>0</v>
      </c>
      <c r="BD14" s="53">
        <v>0</v>
      </c>
      <c r="BE14" s="53">
        <v>0</v>
      </c>
      <c r="BF14" s="53">
        <v>0</v>
      </c>
      <c r="BG14" s="53">
        <v>0</v>
      </c>
      <c r="BH14" s="53">
        <v>0</v>
      </c>
      <c r="BI14" s="53">
        <v>0</v>
      </c>
      <c r="BJ14" s="53">
        <v>0</v>
      </c>
      <c r="BK14" s="53">
        <v>0</v>
      </c>
      <c r="BL14" s="53">
        <v>0</v>
      </c>
      <c r="BM14" s="53">
        <v>0</v>
      </c>
      <c r="BN14" s="97">
        <f t="shared" si="3"/>
        <v>0</v>
      </c>
      <c r="BO14" s="22"/>
      <c r="BQ14" s="72" t="s">
        <v>91</v>
      </c>
      <c r="BR14" s="256">
        <v>0</v>
      </c>
      <c r="BS14" s="53">
        <v>0</v>
      </c>
      <c r="BT14" s="53">
        <v>0</v>
      </c>
      <c r="BU14" s="53">
        <v>0</v>
      </c>
      <c r="BV14" s="53">
        <v>0</v>
      </c>
      <c r="BW14" s="53">
        <v>0</v>
      </c>
      <c r="BX14" s="53">
        <v>0</v>
      </c>
      <c r="BY14" s="53">
        <v>0</v>
      </c>
      <c r="BZ14" s="53">
        <v>0</v>
      </c>
      <c r="CA14" s="53">
        <v>0</v>
      </c>
      <c r="CB14" s="53">
        <v>0</v>
      </c>
      <c r="CC14" s="53">
        <v>0</v>
      </c>
      <c r="CD14" s="9"/>
    </row>
    <row r="15" spans="1:82" ht="1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R15" s="22" t="str">
        <f>INFORMAR!CS14</f>
        <v>* REPARARAC. CAMIONETA</v>
      </c>
      <c r="S15" s="15"/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88">
        <f t="shared" si="6"/>
        <v>0</v>
      </c>
      <c r="AG15" s="25"/>
      <c r="AI15" s="270" t="s">
        <v>175</v>
      </c>
      <c r="AJ15" s="164"/>
      <c r="AK15" s="206"/>
      <c r="AL15" s="74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5">
        <f>SUM(AL15:AW15)</f>
        <v>0</v>
      </c>
      <c r="BA15" s="20" t="str">
        <f>INFORMAR!CA15</f>
        <v>* SANIDAD EN RECRÍA</v>
      </c>
      <c r="BB15" s="53">
        <v>0</v>
      </c>
      <c r="BC15" s="53">
        <v>0</v>
      </c>
      <c r="BD15" s="53">
        <v>0</v>
      </c>
      <c r="BE15" s="53">
        <v>0</v>
      </c>
      <c r="BF15" s="53">
        <v>0</v>
      </c>
      <c r="BG15" s="53">
        <v>0</v>
      </c>
      <c r="BH15" s="53">
        <v>0</v>
      </c>
      <c r="BI15" s="53">
        <v>0</v>
      </c>
      <c r="BJ15" s="53">
        <v>0</v>
      </c>
      <c r="BK15" s="53">
        <v>0</v>
      </c>
      <c r="BL15" s="53">
        <v>0</v>
      </c>
      <c r="BM15" s="53">
        <v>0</v>
      </c>
      <c r="BN15" s="97">
        <f t="shared" si="3"/>
        <v>0</v>
      </c>
      <c r="BO15" s="22"/>
      <c r="BQ15" s="42"/>
      <c r="BR15" s="36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34"/>
      <c r="CD15" s="9"/>
    </row>
    <row r="16" spans="1:82" ht="1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81"/>
      <c r="R16" s="22" t="str">
        <f>INFORMAR!CS15</f>
        <v>* PATENTE CAMION. Y SEG.</v>
      </c>
      <c r="S16" s="15"/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88">
        <f t="shared" si="6"/>
        <v>0</v>
      </c>
      <c r="AG16" s="16"/>
      <c r="AI16" s="270" t="s">
        <v>175</v>
      </c>
      <c r="AJ16" s="164"/>
      <c r="AK16" s="206"/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53">
        <v>0</v>
      </c>
      <c r="AU16" s="53">
        <v>0</v>
      </c>
      <c r="AV16" s="53">
        <v>0</v>
      </c>
      <c r="AW16" s="53">
        <v>0</v>
      </c>
      <c r="AX16" s="55">
        <f aca="true" t="shared" si="11" ref="AX16:AX22">SUM(AL16:AW16)</f>
        <v>0</v>
      </c>
      <c r="BA16" s="20" t="str">
        <f>INFORMAR!CA16</f>
        <v>* CONTROL LECHERO</v>
      </c>
      <c r="BB16" s="53">
        <v>0</v>
      </c>
      <c r="BC16" s="53">
        <v>0</v>
      </c>
      <c r="BD16" s="53">
        <v>0</v>
      </c>
      <c r="BE16" s="53">
        <v>0</v>
      </c>
      <c r="BF16" s="53">
        <v>0</v>
      </c>
      <c r="BG16" s="53">
        <v>0</v>
      </c>
      <c r="BH16" s="53">
        <v>0</v>
      </c>
      <c r="BI16" s="53">
        <v>0</v>
      </c>
      <c r="BJ16" s="53">
        <v>0</v>
      </c>
      <c r="BK16" s="53">
        <v>0</v>
      </c>
      <c r="BL16" s="53">
        <v>0</v>
      </c>
      <c r="BM16" s="53">
        <v>0</v>
      </c>
      <c r="BN16" s="97">
        <f t="shared" si="3"/>
        <v>0</v>
      </c>
      <c r="BO16" s="22"/>
      <c r="BQ16" s="73" t="s">
        <v>92</v>
      </c>
      <c r="BR16" s="112">
        <f>BR11-BR14</f>
        <v>0</v>
      </c>
      <c r="BS16" s="113">
        <f aca="true" t="shared" si="12" ref="BS16:CC16">BS11-BS14</f>
        <v>0</v>
      </c>
      <c r="BT16" s="113">
        <f t="shared" si="12"/>
        <v>0</v>
      </c>
      <c r="BU16" s="113">
        <f t="shared" si="12"/>
        <v>0</v>
      </c>
      <c r="BV16" s="113">
        <f t="shared" si="12"/>
        <v>0</v>
      </c>
      <c r="BW16" s="113">
        <f t="shared" si="12"/>
        <v>0</v>
      </c>
      <c r="BX16" s="113">
        <f t="shared" si="12"/>
        <v>0</v>
      </c>
      <c r="BY16" s="113">
        <f t="shared" si="12"/>
        <v>0</v>
      </c>
      <c r="BZ16" s="113">
        <f t="shared" si="12"/>
        <v>0</v>
      </c>
      <c r="CA16" s="113">
        <f t="shared" si="12"/>
        <v>0</v>
      </c>
      <c r="CB16" s="113">
        <f t="shared" si="12"/>
        <v>0</v>
      </c>
      <c r="CC16" s="118">
        <f t="shared" si="12"/>
        <v>0</v>
      </c>
      <c r="CD16" s="9"/>
    </row>
    <row r="17" spans="18:82" ht="15">
      <c r="R17" s="22" t="str">
        <f>INFORMAR!CS16</f>
        <v>* PERSONAL DE ESTRUCT.</v>
      </c>
      <c r="S17" s="15"/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88">
        <f t="shared" si="6"/>
        <v>0</v>
      </c>
      <c r="AG17" s="16"/>
      <c r="AI17" s="270" t="s">
        <v>175</v>
      </c>
      <c r="AJ17" s="164"/>
      <c r="AK17" s="206"/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3">
        <v>0</v>
      </c>
      <c r="AU17" s="53">
        <v>0</v>
      </c>
      <c r="AV17" s="53">
        <v>0</v>
      </c>
      <c r="AW17" s="53">
        <v>0</v>
      </c>
      <c r="AX17" s="55">
        <f t="shared" si="11"/>
        <v>0</v>
      </c>
      <c r="BA17" s="20" t="str">
        <f>INFORMAR!CA17</f>
        <v>* BAL. Y SUST.LAC. TER</v>
      </c>
      <c r="BB17" s="53">
        <v>0</v>
      </c>
      <c r="BC17" s="53">
        <v>0</v>
      </c>
      <c r="BD17" s="53">
        <v>0</v>
      </c>
      <c r="BE17" s="53">
        <v>0</v>
      </c>
      <c r="BF17" s="53">
        <v>0</v>
      </c>
      <c r="BG17" s="53">
        <v>0</v>
      </c>
      <c r="BH17" s="53">
        <v>0</v>
      </c>
      <c r="BI17" s="53">
        <v>0</v>
      </c>
      <c r="BJ17" s="53">
        <v>0</v>
      </c>
      <c r="BK17" s="53">
        <v>0</v>
      </c>
      <c r="BL17" s="53">
        <v>0</v>
      </c>
      <c r="BM17" s="53">
        <v>0</v>
      </c>
      <c r="BN17" s="97">
        <f t="shared" si="3"/>
        <v>0</v>
      </c>
      <c r="BO17" s="22"/>
      <c r="BQ17" s="35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36"/>
    </row>
    <row r="18" spans="18:82" ht="15">
      <c r="R18" s="22" t="str">
        <f>INFORMAR!CS17</f>
        <v>* OTROS</v>
      </c>
      <c r="S18" s="15"/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88">
        <f t="shared" si="6"/>
        <v>0</v>
      </c>
      <c r="AG18" s="9"/>
      <c r="AI18" s="270" t="s">
        <v>175</v>
      </c>
      <c r="AJ18" s="164"/>
      <c r="AK18" s="206"/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0</v>
      </c>
      <c r="AU18" s="53">
        <v>0</v>
      </c>
      <c r="AV18" s="53">
        <v>0</v>
      </c>
      <c r="AW18" s="53">
        <v>0</v>
      </c>
      <c r="AX18" s="55">
        <f t="shared" si="11"/>
        <v>0</v>
      </c>
      <c r="BA18" s="20" t="str">
        <f>INFORMAR!CA18</f>
        <v>.................................</v>
      </c>
      <c r="BB18" s="53">
        <v>0</v>
      </c>
      <c r="BC18" s="53">
        <v>0</v>
      </c>
      <c r="BD18" s="53">
        <v>0</v>
      </c>
      <c r="BE18" s="53">
        <v>0</v>
      </c>
      <c r="BF18" s="53">
        <v>0</v>
      </c>
      <c r="BG18" s="53">
        <v>0</v>
      </c>
      <c r="BH18" s="53">
        <v>0</v>
      </c>
      <c r="BI18" s="53">
        <v>0</v>
      </c>
      <c r="BJ18" s="53">
        <v>0</v>
      </c>
      <c r="BK18" s="53">
        <v>0</v>
      </c>
      <c r="BL18" s="53">
        <v>0</v>
      </c>
      <c r="BM18" s="53">
        <v>0</v>
      </c>
      <c r="BN18" s="97">
        <f t="shared" si="3"/>
        <v>0</v>
      </c>
      <c r="BO18" s="22"/>
      <c r="BQ18" s="85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</row>
    <row r="19" spans="18:82" ht="15">
      <c r="R19" s="22" t="str">
        <f>INFORMAR!CS18</f>
        <v>* OTROS</v>
      </c>
      <c r="S19" s="15"/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88">
        <f t="shared" si="6"/>
        <v>0</v>
      </c>
      <c r="AG19" s="16"/>
      <c r="AI19" s="270" t="s">
        <v>175</v>
      </c>
      <c r="AJ19" s="164"/>
      <c r="AK19" s="206"/>
      <c r="AL19" s="53">
        <v>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3">
        <v>0</v>
      </c>
      <c r="AT19" s="53">
        <v>0</v>
      </c>
      <c r="AU19" s="53">
        <v>0</v>
      </c>
      <c r="AV19" s="53">
        <v>0</v>
      </c>
      <c r="AW19" s="53">
        <v>0</v>
      </c>
      <c r="AX19" s="55">
        <f t="shared" si="11"/>
        <v>0</v>
      </c>
      <c r="BA19" s="20" t="str">
        <f>INFORMAR!CA19</f>
        <v>.................................</v>
      </c>
      <c r="BB19" s="53">
        <v>0</v>
      </c>
      <c r="BC19" s="53">
        <v>0</v>
      </c>
      <c r="BD19" s="53">
        <v>0</v>
      </c>
      <c r="BE19" s="53">
        <v>0</v>
      </c>
      <c r="BF19" s="53">
        <v>0</v>
      </c>
      <c r="BG19" s="53">
        <v>0</v>
      </c>
      <c r="BH19" s="53">
        <v>0</v>
      </c>
      <c r="BI19" s="53">
        <v>0</v>
      </c>
      <c r="BJ19" s="53">
        <v>0</v>
      </c>
      <c r="BK19" s="53">
        <v>0</v>
      </c>
      <c r="BL19" s="53">
        <v>0</v>
      </c>
      <c r="BM19" s="53">
        <v>0</v>
      </c>
      <c r="BN19" s="97">
        <f t="shared" si="3"/>
        <v>0</v>
      </c>
      <c r="BO19" s="22"/>
      <c r="BQ19" s="35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40"/>
    </row>
    <row r="20" spans="18:82" ht="15">
      <c r="R20" s="22" t="str">
        <f>INFORMAR!CS19</f>
        <v>* OTROS</v>
      </c>
      <c r="S20" s="15"/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88">
        <f t="shared" si="6"/>
        <v>0</v>
      </c>
      <c r="AG20" s="9"/>
      <c r="AI20" s="270" t="s">
        <v>175</v>
      </c>
      <c r="AJ20" s="164"/>
      <c r="AK20" s="206"/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3">
        <v>0</v>
      </c>
      <c r="AT20" s="53">
        <v>0</v>
      </c>
      <c r="AU20" s="53">
        <v>0</v>
      </c>
      <c r="AV20" s="53">
        <v>0</v>
      </c>
      <c r="AW20" s="53">
        <v>0</v>
      </c>
      <c r="AX20" s="55">
        <f t="shared" si="11"/>
        <v>0</v>
      </c>
      <c r="BA20" s="20" t="str">
        <f>INFORMAR!CA20</f>
        <v>* LABORES PROPIAS CULT.</v>
      </c>
      <c r="BB20" s="53">
        <v>0</v>
      </c>
      <c r="BC20" s="53">
        <v>0</v>
      </c>
      <c r="BD20" s="53">
        <v>0</v>
      </c>
      <c r="BE20" s="53">
        <v>0</v>
      </c>
      <c r="BF20" s="53">
        <v>0</v>
      </c>
      <c r="BG20" s="53">
        <v>0</v>
      </c>
      <c r="BH20" s="53">
        <v>0</v>
      </c>
      <c r="BI20" s="53">
        <v>0</v>
      </c>
      <c r="BJ20" s="53">
        <v>0</v>
      </c>
      <c r="BK20" s="53">
        <v>0</v>
      </c>
      <c r="BL20" s="53">
        <v>0</v>
      </c>
      <c r="BM20" s="53">
        <v>0</v>
      </c>
      <c r="BN20" s="97">
        <f t="shared" si="3"/>
        <v>0</v>
      </c>
      <c r="BO20" s="9"/>
      <c r="BQ20" s="3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</row>
    <row r="21" spans="18:67" ht="15">
      <c r="R21" s="22" t="str">
        <f>INFORMAR!CS20</f>
        <v>* OTROS</v>
      </c>
      <c r="S21" s="15"/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88">
        <f t="shared" si="6"/>
        <v>0</v>
      </c>
      <c r="AG21" s="16"/>
      <c r="AI21" s="270" t="s">
        <v>175</v>
      </c>
      <c r="AJ21" s="164"/>
      <c r="AK21" s="206"/>
      <c r="AL21" s="53">
        <v>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3">
        <v>0</v>
      </c>
      <c r="AT21" s="53">
        <v>0</v>
      </c>
      <c r="AU21" s="53">
        <v>0</v>
      </c>
      <c r="AV21" s="53">
        <v>0</v>
      </c>
      <c r="AW21" s="53">
        <v>0</v>
      </c>
      <c r="AX21" s="55">
        <f t="shared" si="11"/>
        <v>0</v>
      </c>
      <c r="BA21" s="20" t="str">
        <f>INFORMAR!CA21</f>
        <v>* OTRAS LABORES </v>
      </c>
      <c r="BB21" s="53">
        <v>0</v>
      </c>
      <c r="BC21" s="53">
        <v>0</v>
      </c>
      <c r="BD21" s="53">
        <v>0</v>
      </c>
      <c r="BE21" s="53">
        <v>0</v>
      </c>
      <c r="BF21" s="53">
        <v>0</v>
      </c>
      <c r="BG21" s="53">
        <v>0</v>
      </c>
      <c r="BH21" s="53">
        <v>0</v>
      </c>
      <c r="BI21" s="53">
        <v>0</v>
      </c>
      <c r="BJ21" s="53">
        <v>0</v>
      </c>
      <c r="BK21" s="53">
        <v>0</v>
      </c>
      <c r="BL21" s="53">
        <v>0</v>
      </c>
      <c r="BM21" s="53">
        <v>0</v>
      </c>
      <c r="BN21" s="97">
        <f t="shared" si="3"/>
        <v>0</v>
      </c>
      <c r="BO21" s="9"/>
    </row>
    <row r="22" spans="18:67" ht="15">
      <c r="R22" s="22" t="str">
        <f>INFORMAR!CS21</f>
        <v>* OTROS</v>
      </c>
      <c r="S22" s="15"/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88">
        <f t="shared" si="6"/>
        <v>0</v>
      </c>
      <c r="AG22" s="16"/>
      <c r="AI22" s="270" t="s">
        <v>175</v>
      </c>
      <c r="AJ22" s="164"/>
      <c r="AK22" s="206"/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3">
        <v>0</v>
      </c>
      <c r="AT22" s="53">
        <v>0</v>
      </c>
      <c r="AU22" s="53">
        <v>0</v>
      </c>
      <c r="AV22" s="53">
        <v>0</v>
      </c>
      <c r="AW22" s="53">
        <v>0</v>
      </c>
      <c r="AX22" s="55">
        <f t="shared" si="11"/>
        <v>0</v>
      </c>
      <c r="BA22" s="20" t="str">
        <f>INFORMAR!CA22</f>
        <v>* LABORES CONTRATISTA</v>
      </c>
      <c r="BB22" s="53">
        <v>0</v>
      </c>
      <c r="BC22" s="53">
        <v>0</v>
      </c>
      <c r="BD22" s="53">
        <v>0</v>
      </c>
      <c r="BE22" s="53">
        <v>0</v>
      </c>
      <c r="BF22" s="53">
        <v>0</v>
      </c>
      <c r="BG22" s="53">
        <v>0</v>
      </c>
      <c r="BH22" s="53">
        <v>0</v>
      </c>
      <c r="BI22" s="53">
        <v>0</v>
      </c>
      <c r="BJ22" s="53">
        <v>0</v>
      </c>
      <c r="BK22" s="53">
        <v>0</v>
      </c>
      <c r="BL22" s="53">
        <v>0</v>
      </c>
      <c r="BM22" s="53">
        <v>0</v>
      </c>
      <c r="BN22" s="97">
        <f t="shared" si="3"/>
        <v>0</v>
      </c>
      <c r="BO22" s="9"/>
    </row>
    <row r="23" spans="18:67" ht="15">
      <c r="R23" s="22" t="str">
        <f>INFORMAR!CS22</f>
        <v>* OTROS</v>
      </c>
      <c r="S23" s="15"/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88">
        <f t="shared" si="6"/>
        <v>0</v>
      </c>
      <c r="AG23" s="16"/>
      <c r="AI23" s="69"/>
      <c r="AJ23" s="70"/>
      <c r="AK23" s="86"/>
      <c r="AL23" s="68"/>
      <c r="AM23" s="75"/>
      <c r="AN23" s="76"/>
      <c r="AO23" s="68"/>
      <c r="AP23" s="68"/>
      <c r="AQ23" s="68"/>
      <c r="AR23" s="68"/>
      <c r="AS23" s="68"/>
      <c r="AT23" s="68"/>
      <c r="AU23" s="68"/>
      <c r="AV23" s="68"/>
      <c r="AW23" s="68"/>
      <c r="AX23" s="56"/>
      <c r="BA23" s="20" t="str">
        <f>INFORMAR!CA23</f>
        <v>.................................</v>
      </c>
      <c r="BB23" s="53">
        <v>0</v>
      </c>
      <c r="BC23" s="53">
        <v>0</v>
      </c>
      <c r="BD23" s="53">
        <v>0</v>
      </c>
      <c r="BE23" s="53">
        <v>0</v>
      </c>
      <c r="BF23" s="53">
        <v>0</v>
      </c>
      <c r="BG23" s="53">
        <v>0</v>
      </c>
      <c r="BH23" s="53">
        <v>0</v>
      </c>
      <c r="BI23" s="53">
        <v>0</v>
      </c>
      <c r="BJ23" s="53">
        <v>0</v>
      </c>
      <c r="BK23" s="53">
        <v>0</v>
      </c>
      <c r="BL23" s="53">
        <v>0</v>
      </c>
      <c r="BM23" s="53">
        <v>0</v>
      </c>
      <c r="BN23" s="97">
        <f t="shared" si="3"/>
        <v>0</v>
      </c>
      <c r="BO23" s="9"/>
    </row>
    <row r="24" spans="18:67" ht="15">
      <c r="R24" s="22" t="str">
        <f>INFORMAR!CS23</f>
        <v>* OTROS</v>
      </c>
      <c r="S24" s="15"/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88">
        <f t="shared" si="6"/>
        <v>0</v>
      </c>
      <c r="AG24" s="9"/>
      <c r="AI24" s="159" t="s">
        <v>53</v>
      </c>
      <c r="AJ24" s="207"/>
      <c r="AK24" s="208"/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3">
        <v>0</v>
      </c>
      <c r="AT24" s="53">
        <v>0</v>
      </c>
      <c r="AU24" s="53">
        <v>0</v>
      </c>
      <c r="AV24" s="53">
        <v>0</v>
      </c>
      <c r="AW24" s="53">
        <v>0</v>
      </c>
      <c r="AX24" s="55">
        <f>SUM(AL24:AW24)</f>
        <v>0</v>
      </c>
      <c r="BA24" s="20" t="str">
        <f>INFORMAR!CA24</f>
        <v>* ENCARGADO GANADERÍA</v>
      </c>
      <c r="BB24" s="53">
        <v>0</v>
      </c>
      <c r="BC24" s="53">
        <v>0</v>
      </c>
      <c r="BD24" s="53">
        <v>0</v>
      </c>
      <c r="BE24" s="53">
        <v>0</v>
      </c>
      <c r="BF24" s="53">
        <v>0</v>
      </c>
      <c r="BG24" s="53">
        <v>0</v>
      </c>
      <c r="BH24" s="53">
        <v>0</v>
      </c>
      <c r="BI24" s="53">
        <v>0</v>
      </c>
      <c r="BJ24" s="53">
        <v>0</v>
      </c>
      <c r="BK24" s="53">
        <v>0</v>
      </c>
      <c r="BL24" s="53">
        <v>0</v>
      </c>
      <c r="BM24" s="53">
        <v>0</v>
      </c>
      <c r="BN24" s="97">
        <f t="shared" si="3"/>
        <v>0</v>
      </c>
      <c r="BO24" s="9"/>
    </row>
    <row r="25" spans="18:67" ht="15">
      <c r="R25" s="22" t="str">
        <f>INFORMAR!CS24</f>
        <v>* OTROS</v>
      </c>
      <c r="S25" s="15"/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3">
        <v>0</v>
      </c>
      <c r="AE25" s="53">
        <v>0</v>
      </c>
      <c r="AF25" s="88">
        <f t="shared" si="6"/>
        <v>0</v>
      </c>
      <c r="AG25" s="16"/>
      <c r="AI25" s="160" t="s">
        <v>53</v>
      </c>
      <c r="AJ25" s="209"/>
      <c r="AK25" s="168"/>
      <c r="AL25" s="53">
        <v>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3">
        <v>0</v>
      </c>
      <c r="AT25" s="53">
        <v>0</v>
      </c>
      <c r="AU25" s="53">
        <v>0</v>
      </c>
      <c r="AV25" s="53">
        <v>0</v>
      </c>
      <c r="AW25" s="53">
        <v>0</v>
      </c>
      <c r="AX25" s="55">
        <f>SUM(AL25:AW25)</f>
        <v>0</v>
      </c>
      <c r="BA25" s="20" t="str">
        <f>INFORMAR!CA25</f>
        <v>* TAMBERO TANTERO</v>
      </c>
      <c r="BB25" s="53">
        <v>0</v>
      </c>
      <c r="BC25" s="53">
        <v>0</v>
      </c>
      <c r="BD25" s="53">
        <v>0</v>
      </c>
      <c r="BE25" s="53">
        <v>0</v>
      </c>
      <c r="BF25" s="53">
        <v>0</v>
      </c>
      <c r="BG25" s="53">
        <v>0</v>
      </c>
      <c r="BH25" s="53">
        <v>0</v>
      </c>
      <c r="BI25" s="53">
        <v>0</v>
      </c>
      <c r="BJ25" s="53">
        <v>0</v>
      </c>
      <c r="BK25" s="53">
        <v>0</v>
      </c>
      <c r="BL25" s="53">
        <v>0</v>
      </c>
      <c r="BM25" s="53">
        <v>0</v>
      </c>
      <c r="BN25" s="97">
        <f t="shared" si="3"/>
        <v>0</v>
      </c>
      <c r="BO25" s="9"/>
    </row>
    <row r="26" spans="18:67" ht="15">
      <c r="R26" s="22" t="str">
        <f>INFORMAR!CS25</f>
        <v>* OTROS</v>
      </c>
      <c r="S26" s="15"/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88">
        <f t="shared" si="6"/>
        <v>0</v>
      </c>
      <c r="AG26" s="16"/>
      <c r="AI26" s="160" t="s">
        <v>53</v>
      </c>
      <c r="AJ26" s="209"/>
      <c r="AK26" s="168"/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3">
        <v>0</v>
      </c>
      <c r="AT26" s="53">
        <v>0</v>
      </c>
      <c r="AU26" s="53">
        <v>0</v>
      </c>
      <c r="AV26" s="53">
        <v>0</v>
      </c>
      <c r="AW26" s="53">
        <v>0</v>
      </c>
      <c r="AX26" s="55">
        <f>SUM(AL26:AW26)</f>
        <v>0</v>
      </c>
      <c r="BA26" s="20" t="str">
        <f>INFORMAR!CA26</f>
        <v>* OTROS GASTOS GANAD.</v>
      </c>
      <c r="BB26" s="53">
        <v>0</v>
      </c>
      <c r="BC26" s="53">
        <v>0</v>
      </c>
      <c r="BD26" s="53">
        <v>0</v>
      </c>
      <c r="BE26" s="53">
        <v>0</v>
      </c>
      <c r="BF26" s="53">
        <v>0</v>
      </c>
      <c r="BG26" s="53">
        <v>0</v>
      </c>
      <c r="BH26" s="53">
        <v>0</v>
      </c>
      <c r="BI26" s="53">
        <v>0</v>
      </c>
      <c r="BJ26" s="53">
        <v>0</v>
      </c>
      <c r="BK26" s="53">
        <v>0</v>
      </c>
      <c r="BL26" s="53">
        <v>0</v>
      </c>
      <c r="BM26" s="53">
        <v>0</v>
      </c>
      <c r="BN26" s="97">
        <f t="shared" si="3"/>
        <v>0</v>
      </c>
      <c r="BO26" s="9"/>
    </row>
    <row r="27" spans="18:67" ht="15">
      <c r="R27" s="22" t="str">
        <f>INFORMAR!CS26</f>
        <v>* OTROS</v>
      </c>
      <c r="S27" s="15"/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>
        <v>0</v>
      </c>
      <c r="AF27" s="88">
        <f t="shared" si="6"/>
        <v>0</v>
      </c>
      <c r="AG27" s="16"/>
      <c r="AI27" s="163" t="s">
        <v>53</v>
      </c>
      <c r="AJ27" s="210"/>
      <c r="AK27" s="211"/>
      <c r="AL27" s="53">
        <v>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3">
        <v>0</v>
      </c>
      <c r="AT27" s="53">
        <v>0</v>
      </c>
      <c r="AU27" s="53">
        <v>0</v>
      </c>
      <c r="AV27" s="53">
        <v>0</v>
      </c>
      <c r="AW27" s="53">
        <v>0</v>
      </c>
      <c r="AX27" s="55">
        <f>SUM(AL27:AW27)</f>
        <v>0</v>
      </c>
      <c r="BA27" s="20" t="str">
        <f>INFORMAR!CA27</f>
        <v>AGRICULTURA</v>
      </c>
      <c r="BB27" s="53">
        <v>0</v>
      </c>
      <c r="BC27" s="53">
        <v>0</v>
      </c>
      <c r="BD27" s="53">
        <v>0</v>
      </c>
      <c r="BE27" s="53">
        <v>0</v>
      </c>
      <c r="BF27" s="53">
        <v>0</v>
      </c>
      <c r="BG27" s="53">
        <v>0</v>
      </c>
      <c r="BH27" s="53">
        <v>0</v>
      </c>
      <c r="BI27" s="53">
        <v>0</v>
      </c>
      <c r="BJ27" s="53">
        <v>0</v>
      </c>
      <c r="BK27" s="53">
        <v>0</v>
      </c>
      <c r="BL27" s="53">
        <v>0</v>
      </c>
      <c r="BM27" s="53">
        <v>0</v>
      </c>
      <c r="BN27" s="97">
        <f t="shared" si="3"/>
        <v>0</v>
      </c>
      <c r="BO27" s="9"/>
    </row>
    <row r="28" spans="18:67" ht="15">
      <c r="R28" s="22" t="str">
        <f>INFORMAR!CS27</f>
        <v>* OTROS</v>
      </c>
      <c r="S28" s="15"/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88">
        <f t="shared" si="6"/>
        <v>0</v>
      </c>
      <c r="AG28" s="16"/>
      <c r="AI28" s="115" t="s">
        <v>57</v>
      </c>
      <c r="AJ28" s="94"/>
      <c r="AK28" s="116"/>
      <c r="AL28" s="89">
        <f>SUM(AL8:AL27)</f>
        <v>0</v>
      </c>
      <c r="AM28" s="89">
        <f aca="true" t="shared" si="13" ref="AM28:AW28">SUM(AM8:AM27)</f>
        <v>0</v>
      </c>
      <c r="AN28" s="89">
        <f t="shared" si="13"/>
        <v>0</v>
      </c>
      <c r="AO28" s="89">
        <f t="shared" si="13"/>
        <v>0</v>
      </c>
      <c r="AP28" s="89">
        <f t="shared" si="13"/>
        <v>0</v>
      </c>
      <c r="AQ28" s="89">
        <f t="shared" si="13"/>
        <v>0</v>
      </c>
      <c r="AR28" s="89">
        <f t="shared" si="13"/>
        <v>0</v>
      </c>
      <c r="AS28" s="89">
        <f t="shared" si="13"/>
        <v>0</v>
      </c>
      <c r="AT28" s="89">
        <f t="shared" si="13"/>
        <v>0</v>
      </c>
      <c r="AU28" s="89">
        <f t="shared" si="13"/>
        <v>0</v>
      </c>
      <c r="AV28" s="89">
        <f t="shared" si="13"/>
        <v>0</v>
      </c>
      <c r="AW28" s="89">
        <f t="shared" si="13"/>
        <v>0</v>
      </c>
      <c r="AX28" s="96">
        <f>SUM(AL28:AW28)</f>
        <v>0</v>
      </c>
      <c r="BA28" s="20" t="str">
        <f>INFORMAR!CA28</f>
        <v>XXXXXXXXX</v>
      </c>
      <c r="BB28" s="53">
        <v>0</v>
      </c>
      <c r="BC28" s="53">
        <v>0</v>
      </c>
      <c r="BD28" s="53">
        <v>0</v>
      </c>
      <c r="BE28" s="53">
        <v>0</v>
      </c>
      <c r="BF28" s="53">
        <v>0</v>
      </c>
      <c r="BG28" s="53">
        <v>0</v>
      </c>
      <c r="BH28" s="53">
        <v>0</v>
      </c>
      <c r="BI28" s="53">
        <v>0</v>
      </c>
      <c r="BJ28" s="53">
        <v>0</v>
      </c>
      <c r="BK28" s="53">
        <v>0</v>
      </c>
      <c r="BL28" s="53">
        <v>0</v>
      </c>
      <c r="BM28" s="53">
        <v>0</v>
      </c>
      <c r="BN28" s="97">
        <f t="shared" si="3"/>
        <v>0</v>
      </c>
      <c r="BO28" s="9"/>
    </row>
    <row r="29" spans="18:67" ht="15">
      <c r="R29" s="22" t="str">
        <f>INFORMAR!CS28</f>
        <v>* OTROS</v>
      </c>
      <c r="S29" s="15"/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88">
        <f t="shared" si="6"/>
        <v>0</v>
      </c>
      <c r="AG29" s="16"/>
      <c r="AI29" s="8"/>
      <c r="AJ29" s="8"/>
      <c r="AK29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8"/>
      <c r="BA29" s="20" t="str">
        <f>INFORMAR!CA29</f>
        <v>XXXXXXXXX</v>
      </c>
      <c r="BB29" s="53">
        <v>0</v>
      </c>
      <c r="BC29" s="53">
        <v>0</v>
      </c>
      <c r="BD29" s="53">
        <v>0</v>
      </c>
      <c r="BE29" s="53">
        <v>0</v>
      </c>
      <c r="BF29" s="53">
        <v>0</v>
      </c>
      <c r="BG29" s="53">
        <v>0</v>
      </c>
      <c r="BH29" s="53">
        <v>0</v>
      </c>
      <c r="BI29" s="53">
        <v>0</v>
      </c>
      <c r="BJ29" s="53">
        <v>0</v>
      </c>
      <c r="BK29" s="53">
        <v>0</v>
      </c>
      <c r="BL29" s="53">
        <v>0</v>
      </c>
      <c r="BM29" s="53">
        <v>0</v>
      </c>
      <c r="BN29" s="97">
        <f t="shared" si="3"/>
        <v>0</v>
      </c>
      <c r="BO29" s="9"/>
    </row>
    <row r="30" spans="18:67" ht="15">
      <c r="R30" s="22" t="str">
        <f>INFORMAR!CS29</f>
        <v>* OTROS</v>
      </c>
      <c r="S30" s="15"/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  <c r="AE30" s="53">
        <v>0</v>
      </c>
      <c r="AF30" s="88">
        <f t="shared" si="6"/>
        <v>0</v>
      </c>
      <c r="AG30" s="16"/>
      <c r="BA30" s="20" t="str">
        <f>INFORMAR!CA30</f>
        <v>XXXXXXXXX</v>
      </c>
      <c r="BB30" s="53">
        <v>0</v>
      </c>
      <c r="BC30" s="53">
        <v>0</v>
      </c>
      <c r="BD30" s="53">
        <v>0</v>
      </c>
      <c r="BE30" s="53">
        <v>0</v>
      </c>
      <c r="BF30" s="53">
        <v>0</v>
      </c>
      <c r="BG30" s="53">
        <v>0</v>
      </c>
      <c r="BH30" s="53">
        <v>0</v>
      </c>
      <c r="BI30" s="53">
        <v>0</v>
      </c>
      <c r="BJ30" s="53">
        <v>0</v>
      </c>
      <c r="BK30" s="53">
        <v>0</v>
      </c>
      <c r="BL30" s="53">
        <v>0</v>
      </c>
      <c r="BM30" s="53">
        <v>0</v>
      </c>
      <c r="BN30" s="97">
        <f t="shared" si="3"/>
        <v>0</v>
      </c>
      <c r="BO30" s="9"/>
    </row>
    <row r="31" spans="18:67" ht="15">
      <c r="R31" s="22" t="str">
        <f>INFORMAR!CS30</f>
        <v>* OTROS</v>
      </c>
      <c r="S31" s="15"/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3">
        <v>0</v>
      </c>
      <c r="AE31" s="53">
        <v>0</v>
      </c>
      <c r="AF31" s="88">
        <f t="shared" si="6"/>
        <v>0</v>
      </c>
      <c r="AG31" s="16"/>
      <c r="BA31" s="20" t="str">
        <f>INFORMAR!CA31</f>
        <v>XXXXXXXXX</v>
      </c>
      <c r="BB31" s="53">
        <v>0</v>
      </c>
      <c r="BC31" s="53">
        <v>0</v>
      </c>
      <c r="BD31" s="53">
        <v>0</v>
      </c>
      <c r="BE31" s="53">
        <v>0</v>
      </c>
      <c r="BF31" s="53">
        <v>0</v>
      </c>
      <c r="BG31" s="53">
        <v>0</v>
      </c>
      <c r="BH31" s="53">
        <v>0</v>
      </c>
      <c r="BI31" s="53">
        <v>0</v>
      </c>
      <c r="BJ31" s="53">
        <v>0</v>
      </c>
      <c r="BK31" s="53">
        <v>0</v>
      </c>
      <c r="BL31" s="53">
        <v>0</v>
      </c>
      <c r="BM31" s="53">
        <v>0</v>
      </c>
      <c r="BN31" s="97">
        <f t="shared" si="3"/>
        <v>0</v>
      </c>
      <c r="BO31" s="9"/>
    </row>
    <row r="32" spans="18:67" ht="15">
      <c r="R32" s="22"/>
      <c r="S32" s="15"/>
      <c r="T32" s="22"/>
      <c r="U32" s="22"/>
      <c r="V32" s="22"/>
      <c r="W32" s="22"/>
      <c r="X32" s="22"/>
      <c r="Y32" s="22"/>
      <c r="Z32" s="14"/>
      <c r="AA32" s="22"/>
      <c r="AB32" s="22"/>
      <c r="AC32" s="22"/>
      <c r="AD32" s="22"/>
      <c r="AE32" s="22"/>
      <c r="AF32" s="88"/>
      <c r="AG32" s="14"/>
      <c r="BA32" s="20" t="str">
        <f>INFORMAR!CA32</f>
        <v>XXXXXXXXX</v>
      </c>
      <c r="BB32" s="53">
        <v>0</v>
      </c>
      <c r="BC32" s="53">
        <v>0</v>
      </c>
      <c r="BD32" s="53">
        <v>0</v>
      </c>
      <c r="BE32" s="53">
        <v>0</v>
      </c>
      <c r="BF32" s="53">
        <v>0</v>
      </c>
      <c r="BG32" s="53">
        <v>0</v>
      </c>
      <c r="BH32" s="53">
        <v>0</v>
      </c>
      <c r="BI32" s="53">
        <v>0</v>
      </c>
      <c r="BJ32" s="53">
        <v>0</v>
      </c>
      <c r="BK32" s="53">
        <v>0</v>
      </c>
      <c r="BL32" s="53">
        <v>0</v>
      </c>
      <c r="BM32" s="53">
        <v>0</v>
      </c>
      <c r="BN32" s="97">
        <f t="shared" si="3"/>
        <v>0</v>
      </c>
      <c r="BO32" s="9"/>
    </row>
    <row r="33" spans="18:67" ht="15">
      <c r="R33" s="84" t="str">
        <f>INFORMAR!CS32</f>
        <v>TOTAL</v>
      </c>
      <c r="S33" s="62"/>
      <c r="T33" s="99">
        <f>SUM(T6:T32)</f>
        <v>0</v>
      </c>
      <c r="U33" s="99">
        <f aca="true" t="shared" si="14" ref="U33:AE33">SUM(U6:U32)</f>
        <v>0</v>
      </c>
      <c r="V33" s="99">
        <f t="shared" si="14"/>
        <v>0</v>
      </c>
      <c r="W33" s="99">
        <f t="shared" si="14"/>
        <v>0</v>
      </c>
      <c r="X33" s="99">
        <f t="shared" si="14"/>
        <v>0</v>
      </c>
      <c r="Y33" s="99">
        <f t="shared" si="14"/>
        <v>0</v>
      </c>
      <c r="Z33" s="99">
        <f t="shared" si="14"/>
        <v>0</v>
      </c>
      <c r="AA33" s="99">
        <f t="shared" si="14"/>
        <v>0</v>
      </c>
      <c r="AB33" s="99">
        <f t="shared" si="14"/>
        <v>0</v>
      </c>
      <c r="AC33" s="99">
        <f t="shared" si="14"/>
        <v>0</v>
      </c>
      <c r="AD33" s="99">
        <f t="shared" si="14"/>
        <v>0</v>
      </c>
      <c r="AE33" s="99">
        <f t="shared" si="14"/>
        <v>0</v>
      </c>
      <c r="AF33" s="96"/>
      <c r="AG33" s="14"/>
      <c r="BA33" s="20" t="str">
        <f>INFORMAR!CA33</f>
        <v>.................................</v>
      </c>
      <c r="BB33" s="53">
        <v>0</v>
      </c>
      <c r="BC33" s="53">
        <v>0</v>
      </c>
      <c r="BD33" s="53">
        <v>0</v>
      </c>
      <c r="BE33" s="53">
        <v>0</v>
      </c>
      <c r="BF33" s="53">
        <v>0</v>
      </c>
      <c r="BG33" s="53">
        <v>0</v>
      </c>
      <c r="BH33" s="53">
        <v>0</v>
      </c>
      <c r="BI33" s="53">
        <v>0</v>
      </c>
      <c r="BJ33" s="53">
        <v>0</v>
      </c>
      <c r="BK33" s="53">
        <v>0</v>
      </c>
      <c r="BL33" s="53">
        <v>0</v>
      </c>
      <c r="BM33" s="53">
        <v>0</v>
      </c>
      <c r="BN33" s="97">
        <f t="shared" si="3"/>
        <v>0</v>
      </c>
      <c r="BO33" s="9"/>
    </row>
    <row r="34" spans="17:67" ht="15">
      <c r="Q34" s="81"/>
      <c r="R34" s="80"/>
      <c r="S34" s="64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79"/>
      <c r="AG34" s="82"/>
      <c r="BA34" s="20" t="str">
        <f>INFORMAR!CA34</f>
        <v>* OTROS GASTOS DIRECTOS</v>
      </c>
      <c r="BB34" s="53">
        <v>0</v>
      </c>
      <c r="BC34" s="53">
        <v>0</v>
      </c>
      <c r="BD34" s="53">
        <v>0</v>
      </c>
      <c r="BE34" s="53">
        <v>0</v>
      </c>
      <c r="BF34" s="53">
        <v>0</v>
      </c>
      <c r="BG34" s="53">
        <v>0</v>
      </c>
      <c r="BH34" s="53">
        <v>0</v>
      </c>
      <c r="BI34" s="53">
        <v>0</v>
      </c>
      <c r="BJ34" s="53">
        <v>0</v>
      </c>
      <c r="BK34" s="53">
        <v>0</v>
      </c>
      <c r="BL34" s="53">
        <v>0</v>
      </c>
      <c r="BM34" s="53">
        <v>0</v>
      </c>
      <c r="BN34" s="97">
        <f t="shared" si="3"/>
        <v>0</v>
      </c>
      <c r="BO34" s="9"/>
    </row>
    <row r="35" spans="17:67" ht="15">
      <c r="Q35" s="81"/>
      <c r="R35" s="80"/>
      <c r="S35" s="64"/>
      <c r="T35" s="80"/>
      <c r="U35" s="80"/>
      <c r="V35" s="80"/>
      <c r="W35" s="80"/>
      <c r="X35" s="80"/>
      <c r="Y35" s="80"/>
      <c r="Z35" s="82"/>
      <c r="AA35" s="80"/>
      <c r="AB35" s="80"/>
      <c r="AC35" s="80"/>
      <c r="AD35" s="80"/>
      <c r="AE35" s="80"/>
      <c r="AF35" s="36"/>
      <c r="AG35" s="82"/>
      <c r="BA35" s="20" t="str">
        <f>INFORMAR!CA35</f>
        <v>TOTAL GASTOS DIRECTOS</v>
      </c>
      <c r="BB35" s="97">
        <f aca="true" t="shared" si="15" ref="BB35:BM35">SUM(BB4:BB34)</f>
        <v>0</v>
      </c>
      <c r="BC35" s="97">
        <f t="shared" si="15"/>
        <v>0</v>
      </c>
      <c r="BD35" s="97">
        <f t="shared" si="15"/>
        <v>0</v>
      </c>
      <c r="BE35" s="97">
        <f t="shared" si="15"/>
        <v>0</v>
      </c>
      <c r="BF35" s="97">
        <f t="shared" si="15"/>
        <v>0</v>
      </c>
      <c r="BG35" s="97">
        <f t="shared" si="15"/>
        <v>0</v>
      </c>
      <c r="BH35" s="97">
        <f t="shared" si="15"/>
        <v>0</v>
      </c>
      <c r="BI35" s="97">
        <f t="shared" si="15"/>
        <v>0</v>
      </c>
      <c r="BJ35" s="97">
        <f t="shared" si="15"/>
        <v>0</v>
      </c>
      <c r="BK35" s="97">
        <f t="shared" si="15"/>
        <v>0</v>
      </c>
      <c r="BL35" s="97">
        <f t="shared" si="15"/>
        <v>0</v>
      </c>
      <c r="BM35" s="97">
        <f t="shared" si="15"/>
        <v>0</v>
      </c>
      <c r="BN35" s="97">
        <f t="shared" si="3"/>
        <v>0</v>
      </c>
      <c r="BO35" s="9"/>
    </row>
    <row r="36" spans="17:67" ht="15">
      <c r="Q36" s="81"/>
      <c r="R36" s="80"/>
      <c r="S36" s="64"/>
      <c r="T36" s="80"/>
      <c r="U36" s="80"/>
      <c r="V36" s="80"/>
      <c r="W36" s="80"/>
      <c r="X36" s="80"/>
      <c r="Y36" s="80"/>
      <c r="Z36" s="82"/>
      <c r="AA36" s="80"/>
      <c r="AB36" s="80"/>
      <c r="AC36" s="80"/>
      <c r="AD36" s="80"/>
      <c r="AE36" s="80"/>
      <c r="AF36" s="79"/>
      <c r="AG36" s="35"/>
      <c r="BA36" s="16"/>
      <c r="BB36" s="9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97"/>
      <c r="BO36" s="9"/>
    </row>
    <row r="37" spans="17:67" ht="15">
      <c r="Q37" s="81"/>
      <c r="R37" s="80"/>
      <c r="S37" s="64"/>
      <c r="T37" s="80"/>
      <c r="U37" s="80"/>
      <c r="V37" s="80"/>
      <c r="W37" s="80"/>
      <c r="X37" s="80"/>
      <c r="Y37" s="80"/>
      <c r="Z37" s="82"/>
      <c r="AA37" s="80"/>
      <c r="AB37" s="80"/>
      <c r="AC37" s="80"/>
      <c r="AD37" s="80"/>
      <c r="AE37" s="80"/>
      <c r="AF37" s="35"/>
      <c r="AG37" s="35"/>
      <c r="BA37" s="20" t="str">
        <f>INFORMAR!CA37</f>
        <v>* INVERSIONES</v>
      </c>
      <c r="BB37" s="53">
        <v>0</v>
      </c>
      <c r="BC37" s="53">
        <v>0</v>
      </c>
      <c r="BD37" s="53">
        <v>0</v>
      </c>
      <c r="BE37" s="53">
        <v>0</v>
      </c>
      <c r="BF37" s="53">
        <v>0</v>
      </c>
      <c r="BG37" s="53">
        <v>0</v>
      </c>
      <c r="BH37" s="53">
        <v>0</v>
      </c>
      <c r="BI37" s="53">
        <v>0</v>
      </c>
      <c r="BJ37" s="53">
        <v>0</v>
      </c>
      <c r="BK37" s="53">
        <v>0</v>
      </c>
      <c r="BL37" s="53">
        <v>0</v>
      </c>
      <c r="BM37" s="53">
        <v>0</v>
      </c>
      <c r="BN37" s="97">
        <f t="shared" si="3"/>
        <v>0</v>
      </c>
      <c r="BO37" s="9"/>
    </row>
    <row r="38" spans="17:67" ht="15">
      <c r="Q38" s="81"/>
      <c r="R38" s="80"/>
      <c r="S38" s="64"/>
      <c r="T38" s="80"/>
      <c r="U38" s="80"/>
      <c r="V38" s="80"/>
      <c r="W38" s="80"/>
      <c r="X38" s="80"/>
      <c r="Y38" s="80"/>
      <c r="Z38" s="82"/>
      <c r="AA38" s="80"/>
      <c r="AB38" s="80"/>
      <c r="AC38" s="80"/>
      <c r="AD38" s="80"/>
      <c r="AE38" s="80"/>
      <c r="AF38" s="79"/>
      <c r="AG38" s="82"/>
      <c r="BA38" s="20" t="str">
        <f>INFORMAR!CA38</f>
        <v>* INVERSIONES </v>
      </c>
      <c r="BB38" s="53">
        <v>0</v>
      </c>
      <c r="BC38" s="53">
        <v>0</v>
      </c>
      <c r="BD38" s="53">
        <v>0</v>
      </c>
      <c r="BE38" s="53">
        <v>0</v>
      </c>
      <c r="BF38" s="53">
        <v>0</v>
      </c>
      <c r="BG38" s="53">
        <v>0</v>
      </c>
      <c r="BH38" s="53">
        <v>0</v>
      </c>
      <c r="BI38" s="53">
        <v>0</v>
      </c>
      <c r="BJ38" s="53">
        <v>0</v>
      </c>
      <c r="BK38" s="53">
        <v>0</v>
      </c>
      <c r="BL38" s="53">
        <v>0</v>
      </c>
      <c r="BM38" s="53">
        <v>0</v>
      </c>
      <c r="BN38" s="97">
        <f t="shared" si="3"/>
        <v>0</v>
      </c>
      <c r="BO38" s="9"/>
    </row>
    <row r="39" spans="17:67" ht="15">
      <c r="Q39" s="81"/>
      <c r="R39" s="80"/>
      <c r="S39" s="64"/>
      <c r="T39" s="80"/>
      <c r="U39" s="80"/>
      <c r="V39" s="80"/>
      <c r="W39" s="80"/>
      <c r="X39" s="80"/>
      <c r="Y39" s="80"/>
      <c r="Z39" s="82"/>
      <c r="AA39" s="80"/>
      <c r="AB39" s="80"/>
      <c r="AC39" s="80"/>
      <c r="AD39" s="80"/>
      <c r="AE39" s="80"/>
      <c r="AF39" s="36"/>
      <c r="AG39" s="82"/>
      <c r="BA39" s="20" t="str">
        <f>INFORMAR!CA39</f>
        <v>* INVERSIONES</v>
      </c>
      <c r="BB39" s="53">
        <v>0</v>
      </c>
      <c r="BC39" s="53">
        <v>0</v>
      </c>
      <c r="BD39" s="53">
        <v>0</v>
      </c>
      <c r="BE39" s="53">
        <v>0</v>
      </c>
      <c r="BF39" s="53">
        <v>0</v>
      </c>
      <c r="BG39" s="53">
        <v>0</v>
      </c>
      <c r="BH39" s="53">
        <v>0</v>
      </c>
      <c r="BI39" s="53">
        <v>0</v>
      </c>
      <c r="BJ39" s="53">
        <v>0</v>
      </c>
      <c r="BK39" s="53">
        <v>0</v>
      </c>
      <c r="BL39" s="53">
        <v>0</v>
      </c>
      <c r="BM39" s="53">
        <v>0</v>
      </c>
      <c r="BN39" s="97">
        <f t="shared" si="3"/>
        <v>0</v>
      </c>
      <c r="BO39" s="9"/>
    </row>
    <row r="40" spans="17:67" ht="15">
      <c r="Q40" s="81"/>
      <c r="R40" s="80"/>
      <c r="S40" s="64"/>
      <c r="T40" s="80"/>
      <c r="U40" s="80"/>
      <c r="V40" s="80"/>
      <c r="W40" s="80"/>
      <c r="X40" s="80"/>
      <c r="Y40" s="80"/>
      <c r="Z40" s="82"/>
      <c r="AA40" s="80"/>
      <c r="AB40" s="80"/>
      <c r="AC40" s="80"/>
      <c r="AD40" s="80"/>
      <c r="AE40" s="80"/>
      <c r="AF40" s="79"/>
      <c r="AG40" s="82"/>
      <c r="BA40" s="16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97"/>
      <c r="BO40" s="9"/>
    </row>
    <row r="41" spans="17:67" ht="15">
      <c r="Q41" s="81"/>
      <c r="R41" s="80"/>
      <c r="S41" s="64"/>
      <c r="T41" s="80"/>
      <c r="U41" s="80"/>
      <c r="V41" s="80"/>
      <c r="W41" s="80"/>
      <c r="X41" s="80"/>
      <c r="Y41" s="80"/>
      <c r="Z41" s="82"/>
      <c r="AA41" s="80"/>
      <c r="AB41" s="80"/>
      <c r="AC41" s="80"/>
      <c r="AD41" s="80"/>
      <c r="AE41" s="80"/>
      <c r="AF41" s="36"/>
      <c r="AG41" s="82"/>
      <c r="BA41" s="20" t="str">
        <f>INFORMAR!CA41</f>
        <v>TOTAL INVERSIONES</v>
      </c>
      <c r="BB41" s="97">
        <f aca="true" t="shared" si="16" ref="BB41:BM41">SUM(BB37:BB39)</f>
        <v>0</v>
      </c>
      <c r="BC41" s="97">
        <f t="shared" si="16"/>
        <v>0</v>
      </c>
      <c r="BD41" s="97">
        <f t="shared" si="16"/>
        <v>0</v>
      </c>
      <c r="BE41" s="97">
        <f t="shared" si="16"/>
        <v>0</v>
      </c>
      <c r="BF41" s="97">
        <f t="shared" si="16"/>
        <v>0</v>
      </c>
      <c r="BG41" s="97">
        <f t="shared" si="16"/>
        <v>0</v>
      </c>
      <c r="BH41" s="97">
        <f t="shared" si="16"/>
        <v>0</v>
      </c>
      <c r="BI41" s="97">
        <f t="shared" si="16"/>
        <v>0</v>
      </c>
      <c r="BJ41" s="97">
        <f t="shared" si="16"/>
        <v>0</v>
      </c>
      <c r="BK41" s="97">
        <f t="shared" si="16"/>
        <v>0</v>
      </c>
      <c r="BL41" s="97">
        <f t="shared" si="16"/>
        <v>0</v>
      </c>
      <c r="BM41" s="97">
        <f t="shared" si="16"/>
        <v>0</v>
      </c>
      <c r="BN41" s="97">
        <f t="shared" si="3"/>
        <v>0</v>
      </c>
      <c r="BO41" s="9"/>
    </row>
    <row r="42" spans="17:67" ht="15">
      <c r="Q42" s="81"/>
      <c r="R42" s="80"/>
      <c r="S42" s="64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79"/>
      <c r="AG42" s="82"/>
      <c r="BA42" s="16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"/>
    </row>
    <row r="43" spans="17:67" ht="15">
      <c r="Q43" s="81"/>
      <c r="R43" s="80"/>
      <c r="S43" s="64"/>
      <c r="T43" s="80"/>
      <c r="U43" s="80"/>
      <c r="V43" s="80"/>
      <c r="W43" s="80"/>
      <c r="X43" s="80"/>
      <c r="Y43" s="80"/>
      <c r="Z43" s="82"/>
      <c r="AA43" s="80"/>
      <c r="AB43" s="80"/>
      <c r="AC43" s="80"/>
      <c r="AD43" s="80"/>
      <c r="AE43" s="80"/>
      <c r="AF43" s="35"/>
      <c r="AG43" s="82"/>
      <c r="BA43" s="20" t="str">
        <f>INFORMAR!CA43</f>
        <v>TOTAL GASTOS INDIRECTOS</v>
      </c>
      <c r="BB43" s="97">
        <f aca="true" t="shared" si="17" ref="BB43:BM43">+T33</f>
        <v>0</v>
      </c>
      <c r="BC43" s="97">
        <f t="shared" si="17"/>
        <v>0</v>
      </c>
      <c r="BD43" s="97">
        <f t="shared" si="17"/>
        <v>0</v>
      </c>
      <c r="BE43" s="97">
        <f t="shared" si="17"/>
        <v>0</v>
      </c>
      <c r="BF43" s="97">
        <f t="shared" si="17"/>
        <v>0</v>
      </c>
      <c r="BG43" s="97">
        <f t="shared" si="17"/>
        <v>0</v>
      </c>
      <c r="BH43" s="97">
        <f t="shared" si="17"/>
        <v>0</v>
      </c>
      <c r="BI43" s="97">
        <f t="shared" si="17"/>
        <v>0</v>
      </c>
      <c r="BJ43" s="97">
        <f t="shared" si="17"/>
        <v>0</v>
      </c>
      <c r="BK43" s="97">
        <f t="shared" si="17"/>
        <v>0</v>
      </c>
      <c r="BL43" s="97">
        <f t="shared" si="17"/>
        <v>0</v>
      </c>
      <c r="BM43" s="97">
        <f t="shared" si="17"/>
        <v>0</v>
      </c>
      <c r="BN43" s="97">
        <f t="shared" si="3"/>
        <v>0</v>
      </c>
      <c r="BO43" s="9"/>
    </row>
    <row r="44" spans="17:67" ht="15">
      <c r="Q44" s="81"/>
      <c r="R44" s="80"/>
      <c r="S44" s="64"/>
      <c r="T44" s="80"/>
      <c r="U44" s="80"/>
      <c r="V44" s="80"/>
      <c r="W44" s="80"/>
      <c r="X44" s="80"/>
      <c r="Y44" s="80"/>
      <c r="Z44" s="82"/>
      <c r="AA44" s="80"/>
      <c r="AB44" s="80"/>
      <c r="AC44" s="80"/>
      <c r="AD44" s="80"/>
      <c r="AE44" s="80"/>
      <c r="AF44" s="79"/>
      <c r="AG44" s="82"/>
      <c r="BA44" s="16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"/>
    </row>
    <row r="45" spans="17:67" ht="15">
      <c r="Q45" s="81"/>
      <c r="R45" s="80"/>
      <c r="S45" s="64"/>
      <c r="T45" s="80"/>
      <c r="U45" s="80"/>
      <c r="V45" s="80"/>
      <c r="W45" s="80"/>
      <c r="X45" s="80"/>
      <c r="Y45" s="80"/>
      <c r="Z45" s="82"/>
      <c r="AA45" s="80"/>
      <c r="AB45" s="80"/>
      <c r="AC45" s="80"/>
      <c r="AD45" s="80"/>
      <c r="AE45" s="80"/>
      <c r="AF45" s="36"/>
      <c r="AG45" s="82"/>
      <c r="BA45" s="7" t="s">
        <v>3</v>
      </c>
      <c r="BB45" s="89">
        <f aca="true" t="shared" si="18" ref="BB45:BM45">BB35+BB41+BB43</f>
        <v>0</v>
      </c>
      <c r="BC45" s="89">
        <f t="shared" si="18"/>
        <v>0</v>
      </c>
      <c r="BD45" s="89">
        <f t="shared" si="18"/>
        <v>0</v>
      </c>
      <c r="BE45" s="89">
        <f t="shared" si="18"/>
        <v>0</v>
      </c>
      <c r="BF45" s="89">
        <f t="shared" si="18"/>
        <v>0</v>
      </c>
      <c r="BG45" s="89">
        <f t="shared" si="18"/>
        <v>0</v>
      </c>
      <c r="BH45" s="89">
        <f t="shared" si="18"/>
        <v>0</v>
      </c>
      <c r="BI45" s="89">
        <f t="shared" si="18"/>
        <v>0</v>
      </c>
      <c r="BJ45" s="89">
        <f t="shared" si="18"/>
        <v>0</v>
      </c>
      <c r="BK45" s="89">
        <f t="shared" si="18"/>
        <v>0</v>
      </c>
      <c r="BL45" s="89">
        <f t="shared" si="18"/>
        <v>0</v>
      </c>
      <c r="BM45" s="89">
        <f t="shared" si="18"/>
        <v>0</v>
      </c>
      <c r="BN45" s="97">
        <f t="shared" si="3"/>
        <v>0</v>
      </c>
      <c r="BO45" s="9"/>
    </row>
    <row r="46" spans="17:67" ht="15">
      <c r="Q46" s="81"/>
      <c r="R46" s="80"/>
      <c r="S46" s="64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79"/>
      <c r="AG46" s="82"/>
      <c r="BA46" s="8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5"/>
    </row>
    <row r="47" spans="17:33" ht="15">
      <c r="Q47" s="81"/>
      <c r="R47" s="80"/>
      <c r="S47" s="64"/>
      <c r="T47" s="80"/>
      <c r="U47" s="80"/>
      <c r="V47" s="80"/>
      <c r="W47" s="80"/>
      <c r="X47" s="80"/>
      <c r="Y47" s="80"/>
      <c r="Z47" s="82"/>
      <c r="AA47" s="80"/>
      <c r="AB47" s="80"/>
      <c r="AC47" s="80"/>
      <c r="AD47" s="80"/>
      <c r="AE47" s="80"/>
      <c r="AF47" s="35"/>
      <c r="AG47" s="35"/>
    </row>
    <row r="48" spans="17:33" ht="15">
      <c r="Q48" s="81"/>
      <c r="R48" s="80"/>
      <c r="S48" s="64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9"/>
      <c r="AG48" s="82"/>
    </row>
    <row r="49" spans="17:33" ht="15">
      <c r="Q49" s="81"/>
      <c r="R49" s="80"/>
      <c r="S49" s="64"/>
      <c r="T49" s="80"/>
      <c r="U49" s="80"/>
      <c r="V49" s="80"/>
      <c r="W49" s="80"/>
      <c r="X49" s="80"/>
      <c r="Y49" s="80"/>
      <c r="Z49" s="82"/>
      <c r="AA49" s="80"/>
      <c r="AB49" s="80"/>
      <c r="AC49" s="80"/>
      <c r="AD49" s="80"/>
      <c r="AE49" s="80"/>
      <c r="AF49" s="36"/>
      <c r="AG49" s="35"/>
    </row>
    <row r="50" spans="17:33" ht="15">
      <c r="Q50" s="81"/>
      <c r="R50" s="80"/>
      <c r="S50" s="64"/>
      <c r="T50" s="80"/>
      <c r="U50" s="80"/>
      <c r="V50" s="80"/>
      <c r="W50" s="80"/>
      <c r="X50" s="80"/>
      <c r="Y50" s="80"/>
      <c r="Z50" s="82"/>
      <c r="AA50" s="80"/>
      <c r="AB50" s="80"/>
      <c r="AC50" s="80"/>
      <c r="AD50" s="80"/>
      <c r="AE50" s="80"/>
      <c r="AF50" s="79"/>
      <c r="AG50" s="35"/>
    </row>
    <row r="51" spans="17:33" ht="15">
      <c r="Q51" s="81"/>
      <c r="R51" s="36"/>
      <c r="S51" s="39"/>
      <c r="T51" s="36"/>
      <c r="U51" s="36"/>
      <c r="V51" s="36"/>
      <c r="W51" s="36"/>
      <c r="X51" s="36"/>
      <c r="Y51" s="36"/>
      <c r="Z51" s="35"/>
      <c r="AA51" s="36"/>
      <c r="AB51" s="36"/>
      <c r="AC51" s="36"/>
      <c r="AD51" s="36"/>
      <c r="AE51" s="36"/>
      <c r="AF51" s="36"/>
      <c r="AG51" s="82"/>
    </row>
    <row r="52" spans="17:33" ht="15">
      <c r="Q52" s="81"/>
      <c r="R52" s="83"/>
      <c r="S52" s="36"/>
      <c r="T52" s="259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5"/>
    </row>
    <row r="53" spans="17:33" ht="15">
      <c r="Q53" s="81"/>
      <c r="R53" s="36"/>
      <c r="S53" s="35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81"/>
    </row>
    <row r="54" spans="17:33" ht="15"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</row>
  </sheetData>
  <sheetProtection password="CF3C" sheet="1" objects="1" scenarios="1"/>
  <mergeCells count="3">
    <mergeCell ref="D1:G1"/>
    <mergeCell ref="X1:AA1"/>
    <mergeCell ref="AN1:AQ1"/>
  </mergeCells>
  <hyperlinks>
    <hyperlink ref="D1" location="INDICE!A1" display="INDICE!A1"/>
    <hyperlink ref="X1" location="INDICE!A1" display="INDICE!A1"/>
    <hyperlink ref="AN1" location="INDICE!A1" display="INDICE!A1"/>
    <hyperlink ref="BF1" location="INDICE!A1" display="INDICE!A1"/>
    <hyperlink ref="BT1" location="INDICE!A1" display="INDICE!A1"/>
  </hyperlinks>
  <printOptions/>
  <pageMargins left="0.75" right="0.75" top="1" bottom="1" header="0" footer="0"/>
  <pageSetup horizontalDpi="300" verticalDpi="300" orientation="landscape" paperSize="9" r:id="rId3"/>
  <headerFooter alignWithMargins="0">
    <oddHeader>&amp;R&amp;"Arial,Negrita"&amp;10PREFINAN TAMBO</oddHeader>
    <oddFooter>&amp;C&amp;"Arial,Cursiva"&amp;10Administración de Organizaciones - Facultad de Ciencias Agrarias - UNL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5"/>
  <sheetViews>
    <sheetView showGridLines="0" zoomScale="75" zoomScaleNormal="75" workbookViewId="0" topLeftCell="Q1">
      <selection activeCell="U17" sqref="U17"/>
    </sheetView>
  </sheetViews>
  <sheetFormatPr defaultColWidth="11.19921875" defaultRowHeight="15"/>
  <cols>
    <col min="1" max="1" width="19.796875" style="120" customWidth="1"/>
    <col min="2" max="14" width="7.796875" style="120" customWidth="1"/>
    <col min="15" max="16" width="11.59765625" style="120" customWidth="1"/>
    <col min="17" max="17" width="20.09765625" style="120" customWidth="1"/>
    <col min="18" max="30" width="7.796875" style="120" customWidth="1"/>
    <col min="31" max="16384" width="11.59765625" style="120" customWidth="1"/>
  </cols>
  <sheetData>
    <row r="1" spans="1:30" ht="15">
      <c r="A1" s="119"/>
      <c r="B1" s="102"/>
      <c r="C1" s="102"/>
      <c r="D1" s="102"/>
      <c r="E1" s="309" t="s">
        <v>129</v>
      </c>
      <c r="F1" s="309"/>
      <c r="G1" s="309"/>
      <c r="H1" s="309"/>
      <c r="I1" s="102"/>
      <c r="J1" s="102"/>
      <c r="K1" s="102"/>
      <c r="L1" s="102"/>
      <c r="M1" s="102"/>
      <c r="N1" s="102"/>
      <c r="O1" s="102"/>
      <c r="Q1" s="119"/>
      <c r="R1" s="102"/>
      <c r="S1" s="102"/>
      <c r="T1" s="102"/>
      <c r="U1" s="309" t="s">
        <v>129</v>
      </c>
      <c r="V1" s="309"/>
      <c r="W1" s="309"/>
      <c r="X1" s="309"/>
      <c r="Y1" s="102"/>
      <c r="Z1" s="102"/>
      <c r="AA1" s="102"/>
      <c r="AB1" s="102"/>
      <c r="AC1" s="102"/>
      <c r="AD1" s="102"/>
    </row>
    <row r="2" spans="1:30" ht="15">
      <c r="A2" s="119" t="s">
        <v>116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Q2" s="119" t="s">
        <v>117</v>
      </c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5">
      <c r="A3" s="95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Q3" s="95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</row>
    <row r="4" spans="1:30" ht="15">
      <c r="A4" s="213" t="s">
        <v>2</v>
      </c>
      <c r="B4" s="177" t="str">
        <f>INFORMAR!$Q$15</f>
        <v>NOV</v>
      </c>
      <c r="C4" s="177" t="str">
        <f>INFORMAR!$R$15</f>
        <v>DIC</v>
      </c>
      <c r="D4" s="177" t="str">
        <f>INFORMAR!$S$15</f>
        <v>ENE</v>
      </c>
      <c r="E4" s="177" t="str">
        <f>INFORMAR!$T$15</f>
        <v>FEB</v>
      </c>
      <c r="F4" s="177" t="str">
        <f>INFORMAR!$U$15</f>
        <v>MAR</v>
      </c>
      <c r="G4" s="177" t="str">
        <f>INFORMAR!$V$15</f>
        <v>ABR</v>
      </c>
      <c r="H4" s="177" t="str">
        <f>INFORMAR!$W$15</f>
        <v>MAY</v>
      </c>
      <c r="I4" s="177" t="str">
        <f>INFORMAR!$X$15</f>
        <v>JUN</v>
      </c>
      <c r="J4" s="177" t="str">
        <f>INFORMAR!$Y$15</f>
        <v>JUL</v>
      </c>
      <c r="K4" s="177" t="str">
        <f>INFORMAR!$Z$15</f>
        <v>AGO</v>
      </c>
      <c r="L4" s="177" t="str">
        <f>INFORMAR!$AA$15</f>
        <v>SEP</v>
      </c>
      <c r="M4" s="177" t="str">
        <f>INFORMAR!$AB$15</f>
        <v>OCT</v>
      </c>
      <c r="N4" s="177" t="s">
        <v>3</v>
      </c>
      <c r="O4" s="97"/>
      <c r="Q4" s="213" t="s">
        <v>2</v>
      </c>
      <c r="R4" s="177" t="str">
        <f>INFORMAR!$Q$15</f>
        <v>NOV</v>
      </c>
      <c r="S4" s="177" t="str">
        <f>INFORMAR!$R$15</f>
        <v>DIC</v>
      </c>
      <c r="T4" s="177" t="str">
        <f>INFORMAR!$S$15</f>
        <v>ENE</v>
      </c>
      <c r="U4" s="177" t="str">
        <f>INFORMAR!$T$15</f>
        <v>FEB</v>
      </c>
      <c r="V4" s="177" t="str">
        <f>INFORMAR!$U$15</f>
        <v>MAR</v>
      </c>
      <c r="W4" s="177" t="str">
        <f>INFORMAR!$V$15</f>
        <v>ABR</v>
      </c>
      <c r="X4" s="177" t="str">
        <f>INFORMAR!$W$15</f>
        <v>MAY</v>
      </c>
      <c r="Y4" s="177" t="str">
        <f>INFORMAR!$X$15</f>
        <v>JUN</v>
      </c>
      <c r="Z4" s="177" t="str">
        <f>INFORMAR!$Y$15</f>
        <v>JUL</v>
      </c>
      <c r="AA4" s="177" t="str">
        <f>INFORMAR!$Z$15</f>
        <v>AGO</v>
      </c>
      <c r="AB4" s="177" t="str">
        <f>INFORMAR!$AA$15</f>
        <v>SEP</v>
      </c>
      <c r="AC4" s="177" t="str">
        <f>INFORMAR!$AB$15</f>
        <v>OCT</v>
      </c>
      <c r="AD4" s="121"/>
    </row>
    <row r="5" spans="1:30" ht="15">
      <c r="A5" s="93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97"/>
      <c r="Q5" s="93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97"/>
    </row>
    <row r="6" spans="1:30" ht="15">
      <c r="A6" s="114" t="s">
        <v>94</v>
      </c>
      <c r="B6" s="97">
        <f>CONTROL!B13</f>
        <v>0</v>
      </c>
      <c r="C6" s="97">
        <f>CONTROL!C13</f>
        <v>0</v>
      </c>
      <c r="D6" s="97">
        <f>CONTROL!D13</f>
        <v>0</v>
      </c>
      <c r="E6" s="97">
        <f>CONTROL!E13</f>
        <v>0</v>
      </c>
      <c r="F6" s="97">
        <f>CONTROL!F13</f>
        <v>0</v>
      </c>
      <c r="G6" s="97">
        <f>CONTROL!G13</f>
        <v>0</v>
      </c>
      <c r="H6" s="97">
        <f>CONTROL!H13</f>
        <v>0</v>
      </c>
      <c r="I6" s="97">
        <f>CONTROL!I13</f>
        <v>0</v>
      </c>
      <c r="J6" s="97">
        <f>CONTROL!J13</f>
        <v>0</v>
      </c>
      <c r="K6" s="97">
        <f>CONTROL!K13</f>
        <v>0</v>
      </c>
      <c r="L6" s="97">
        <f>CONTROL!L13</f>
        <v>0</v>
      </c>
      <c r="M6" s="97">
        <f>CONTROL!M13</f>
        <v>0</v>
      </c>
      <c r="N6" s="97">
        <f>SUM(C6:M6)</f>
        <v>0</v>
      </c>
      <c r="O6" s="97"/>
      <c r="Q6" s="88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</row>
    <row r="7" spans="1:30" ht="15">
      <c r="A7" s="88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Q7" s="114" t="s">
        <v>118</v>
      </c>
      <c r="R7" s="97">
        <f>'EVOLUCION '!B6+'EVOLUCION '!B8+'EVOLUCION '!B12+'EVOLUCION '!B14+'EVOLUCION '!B18</f>
        <v>0</v>
      </c>
      <c r="S7" s="97">
        <f>'EVOLUCION '!C6+'EVOLUCION '!C8+'EVOLUCION '!C12+'EVOLUCION '!C14+'EVOLUCION '!C18</f>
        <v>0</v>
      </c>
      <c r="T7" s="97">
        <f>'EVOLUCION '!D6+'EVOLUCION '!D8+'EVOLUCION '!D12+'EVOLUCION '!D14+'EVOLUCION '!D18</f>
        <v>0</v>
      </c>
      <c r="U7" s="97">
        <f>'EVOLUCION '!E6+'EVOLUCION '!E8+'EVOLUCION '!E12+'EVOLUCION '!E14+'EVOLUCION '!E18</f>
        <v>0</v>
      </c>
      <c r="V7" s="97">
        <f>'EVOLUCION '!F6+'EVOLUCION '!F8+'EVOLUCION '!F12+'EVOLUCION '!F14+'EVOLUCION '!F18</f>
        <v>0</v>
      </c>
      <c r="W7" s="97">
        <f>'EVOLUCION '!G6+'EVOLUCION '!G8+'EVOLUCION '!G12+'EVOLUCION '!G14+'EVOLUCION '!G18</f>
        <v>0</v>
      </c>
      <c r="X7" s="97">
        <f>'EVOLUCION '!H6+'EVOLUCION '!H8+'EVOLUCION '!H12+'EVOLUCION '!H14+'EVOLUCION '!H18</f>
        <v>0</v>
      </c>
      <c r="Y7" s="97">
        <f>'EVOLUCION '!I6+'EVOLUCION '!I8+'EVOLUCION '!I12+'EVOLUCION '!I14+'EVOLUCION '!I18</f>
        <v>0</v>
      </c>
      <c r="Z7" s="97">
        <f>'EVOLUCION '!J6+'EVOLUCION '!J8+'EVOLUCION '!J12+'EVOLUCION '!J14+'EVOLUCION '!J18</f>
        <v>0</v>
      </c>
      <c r="AA7" s="97">
        <f>'EVOLUCION '!K6+'EVOLUCION '!K8+'EVOLUCION '!K12+'EVOLUCION '!K14+'EVOLUCION '!K18</f>
        <v>0</v>
      </c>
      <c r="AB7" s="97">
        <f>'EVOLUCION '!L6+'EVOLUCION '!L8+'EVOLUCION '!L12+'EVOLUCION '!L14+'EVOLUCION '!L18</f>
        <v>0</v>
      </c>
      <c r="AC7" s="97">
        <f>'EVOLUCION '!M6+'EVOLUCION '!M8+'EVOLUCION '!M12+'EVOLUCION '!M14+'EVOLUCION '!M18</f>
        <v>0</v>
      </c>
      <c r="AD7" s="97"/>
    </row>
    <row r="8" spans="1:30" ht="15">
      <c r="A8" s="114" t="s">
        <v>95</v>
      </c>
      <c r="B8" s="53">
        <v>0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97">
        <f>SUM(C8:M8)</f>
        <v>0</v>
      </c>
      <c r="O8" s="97"/>
      <c r="Q8" s="88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</row>
    <row r="9" spans="1:30" ht="15">
      <c r="A9" s="88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Q9" s="114" t="s">
        <v>105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53">
        <v>0</v>
      </c>
      <c r="AC9" s="53">
        <v>0</v>
      </c>
      <c r="AD9" s="97"/>
    </row>
    <row r="10" spans="1:30" ht="15">
      <c r="A10" s="114" t="s">
        <v>96</v>
      </c>
      <c r="B10" s="97">
        <f>CONTROL!BB45</f>
        <v>0</v>
      </c>
      <c r="C10" s="97">
        <f>CONTROL!BC45</f>
        <v>0</v>
      </c>
      <c r="D10" s="97">
        <f>CONTROL!BD45</f>
        <v>0</v>
      </c>
      <c r="E10" s="97">
        <f>CONTROL!BE45</f>
        <v>0</v>
      </c>
      <c r="F10" s="97">
        <f>CONTROL!BF45</f>
        <v>0</v>
      </c>
      <c r="G10" s="97">
        <f>CONTROL!BG45</f>
        <v>0</v>
      </c>
      <c r="H10" s="97">
        <f>CONTROL!BH45</f>
        <v>0</v>
      </c>
      <c r="I10" s="97">
        <f>CONTROL!BI45</f>
        <v>0</v>
      </c>
      <c r="J10" s="97">
        <f>CONTROL!BJ45</f>
        <v>0</v>
      </c>
      <c r="K10" s="97">
        <f>CONTROL!BK45</f>
        <v>0</v>
      </c>
      <c r="L10" s="97">
        <f>CONTROL!BL45</f>
        <v>0</v>
      </c>
      <c r="M10" s="97">
        <f>CONTROL!BM45</f>
        <v>0</v>
      </c>
      <c r="N10" s="97">
        <f>SUM(C10:M10)</f>
        <v>0</v>
      </c>
      <c r="O10" s="97"/>
      <c r="Q10" s="88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97"/>
    </row>
    <row r="11" spans="1:30" ht="15">
      <c r="A11" s="14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Q11" s="114" t="s">
        <v>106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  <c r="AD11" s="97"/>
    </row>
    <row r="12" spans="1:30" ht="15">
      <c r="A12" s="114" t="s">
        <v>97</v>
      </c>
      <c r="B12" s="97">
        <f>+CONTROL!BR16</f>
        <v>0</v>
      </c>
      <c r="C12" s="97">
        <f>+CONTROL!BS16</f>
        <v>0</v>
      </c>
      <c r="D12" s="97">
        <f>+CONTROL!BT16</f>
        <v>0</v>
      </c>
      <c r="E12" s="97">
        <f>+CONTROL!BU16</f>
        <v>0</v>
      </c>
      <c r="F12" s="97">
        <f>+CONTROL!BV16</f>
        <v>0</v>
      </c>
      <c r="G12" s="97">
        <f>+CONTROL!BW16</f>
        <v>0</v>
      </c>
      <c r="H12" s="97">
        <f>+CONTROL!BX16</f>
        <v>0</v>
      </c>
      <c r="I12" s="97">
        <f>+CONTROL!BY16</f>
        <v>0</v>
      </c>
      <c r="J12" s="97">
        <f>+CONTROL!BZ16</f>
        <v>0</v>
      </c>
      <c r="K12" s="97">
        <f>+CONTROL!CA16</f>
        <v>0</v>
      </c>
      <c r="L12" s="97">
        <f>+CONTROL!CB16</f>
        <v>0</v>
      </c>
      <c r="M12" s="97">
        <f>+CONTROL!CC16</f>
        <v>0</v>
      </c>
      <c r="N12" s="97"/>
      <c r="O12" s="97"/>
      <c r="Q12" s="88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</row>
    <row r="13" spans="1:30" ht="15">
      <c r="A13" s="88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Q13" s="114" t="s">
        <v>107</v>
      </c>
      <c r="R13" s="97">
        <f aca="true" t="shared" si="0" ref="R13:AC13">SUM(R7:R11)</f>
        <v>0</v>
      </c>
      <c r="S13" s="97">
        <f t="shared" si="0"/>
        <v>0</v>
      </c>
      <c r="T13" s="97">
        <f t="shared" si="0"/>
        <v>0</v>
      </c>
      <c r="U13" s="97">
        <f t="shared" si="0"/>
        <v>0</v>
      </c>
      <c r="V13" s="97">
        <f t="shared" si="0"/>
        <v>0</v>
      </c>
      <c r="W13" s="97">
        <f t="shared" si="0"/>
        <v>0</v>
      </c>
      <c r="X13" s="97">
        <f t="shared" si="0"/>
        <v>0</v>
      </c>
      <c r="Y13" s="97">
        <f t="shared" si="0"/>
        <v>0</v>
      </c>
      <c r="Z13" s="97">
        <f t="shared" si="0"/>
        <v>0</v>
      </c>
      <c r="AA13" s="97">
        <f t="shared" si="0"/>
        <v>0</v>
      </c>
      <c r="AB13" s="97">
        <f t="shared" si="0"/>
        <v>0</v>
      </c>
      <c r="AC13" s="97">
        <f t="shared" si="0"/>
        <v>0</v>
      </c>
      <c r="AD13" s="97"/>
    </row>
    <row r="14" spans="1:30" ht="15">
      <c r="A14" s="114" t="s">
        <v>98</v>
      </c>
      <c r="B14" s="53">
        <v>0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Q14" s="88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</row>
    <row r="15" spans="1:30" ht="15">
      <c r="A15" s="88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Q15" s="88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</row>
    <row r="16" spans="1:30" ht="15">
      <c r="A16" s="114" t="s">
        <v>99</v>
      </c>
      <c r="B16" s="97">
        <f>+CONTROL!AL28</f>
        <v>0</v>
      </c>
      <c r="C16" s="97">
        <f>+CONTROL!AM28</f>
        <v>0</v>
      </c>
      <c r="D16" s="97">
        <f>+CONTROL!AN28</f>
        <v>0</v>
      </c>
      <c r="E16" s="97">
        <f>+CONTROL!AO28</f>
        <v>0</v>
      </c>
      <c r="F16" s="97">
        <f>+CONTROL!AP28</f>
        <v>0</v>
      </c>
      <c r="G16" s="97">
        <f>+CONTROL!AQ28</f>
        <v>0</v>
      </c>
      <c r="H16" s="97">
        <f>+CONTROL!AR28</f>
        <v>0</v>
      </c>
      <c r="I16" s="97">
        <f>+CONTROL!AS28</f>
        <v>0</v>
      </c>
      <c r="J16" s="97">
        <f>+CONTROL!AT28</f>
        <v>0</v>
      </c>
      <c r="K16" s="97">
        <f>+CONTROL!AU28</f>
        <v>0</v>
      </c>
      <c r="L16" s="97">
        <f>+CONTROL!AV28</f>
        <v>0</v>
      </c>
      <c r="M16" s="97">
        <f>+CONTROL!AW28</f>
        <v>0</v>
      </c>
      <c r="N16" s="97">
        <f>SUM(C16:M16)</f>
        <v>0</v>
      </c>
      <c r="O16" s="97"/>
      <c r="Q16" s="114" t="s">
        <v>108</v>
      </c>
      <c r="R16" s="97">
        <f>'EVOLUCION '!B10+'EVOLUCION '!B16</f>
        <v>0</v>
      </c>
      <c r="S16" s="97">
        <f>'EVOLUCION '!C10+'EVOLUCION '!C16</f>
        <v>0</v>
      </c>
      <c r="T16" s="97">
        <f>'EVOLUCION '!D10+'EVOLUCION '!D16</f>
        <v>0</v>
      </c>
      <c r="U16" s="97">
        <f>'EVOLUCION '!E10+'EVOLUCION '!E16</f>
        <v>0</v>
      </c>
      <c r="V16" s="97">
        <f>'EVOLUCION '!F10+'EVOLUCION '!F16</f>
        <v>0</v>
      </c>
      <c r="W16" s="97">
        <f>'EVOLUCION '!G10+'EVOLUCION '!G16</f>
        <v>0</v>
      </c>
      <c r="X16" s="97">
        <f>'EVOLUCION '!H10+'EVOLUCION '!H16</f>
        <v>0</v>
      </c>
      <c r="Y16" s="97">
        <f>'EVOLUCION '!I10+'EVOLUCION '!I16</f>
        <v>0</v>
      </c>
      <c r="Z16" s="97">
        <f>'EVOLUCION '!J10+'EVOLUCION '!J16</f>
        <v>0</v>
      </c>
      <c r="AA16" s="97">
        <f>'EVOLUCION '!K10+'EVOLUCION '!K16</f>
        <v>0</v>
      </c>
      <c r="AB16" s="97">
        <f>'EVOLUCION '!L10+'EVOLUCION '!L16</f>
        <v>0</v>
      </c>
      <c r="AC16" s="97">
        <f>'EVOLUCION '!M10+'EVOLUCION '!M16</f>
        <v>0</v>
      </c>
      <c r="AD16" s="97"/>
    </row>
    <row r="17" spans="1:30" ht="15">
      <c r="A17" s="8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Q17" s="114" t="s">
        <v>109</v>
      </c>
      <c r="R17" s="97">
        <f aca="true" t="shared" si="1" ref="R17:AC17">R13-R16</f>
        <v>0</v>
      </c>
      <c r="S17" s="97">
        <f t="shared" si="1"/>
        <v>0</v>
      </c>
      <c r="T17" s="97">
        <f t="shared" si="1"/>
        <v>0</v>
      </c>
      <c r="U17" s="97">
        <f t="shared" si="1"/>
        <v>0</v>
      </c>
      <c r="V17" s="97">
        <f t="shared" si="1"/>
        <v>0</v>
      </c>
      <c r="W17" s="97">
        <f t="shared" si="1"/>
        <v>0</v>
      </c>
      <c r="X17" s="97">
        <f t="shared" si="1"/>
        <v>0</v>
      </c>
      <c r="Y17" s="97">
        <f t="shared" si="1"/>
        <v>0</v>
      </c>
      <c r="Z17" s="97">
        <f t="shared" si="1"/>
        <v>0</v>
      </c>
      <c r="AA17" s="97">
        <f t="shared" si="1"/>
        <v>0</v>
      </c>
      <c r="AB17" s="97">
        <f t="shared" si="1"/>
        <v>0</v>
      </c>
      <c r="AC17" s="97">
        <f t="shared" si="1"/>
        <v>0</v>
      </c>
      <c r="AD17" s="97"/>
    </row>
    <row r="18" spans="1:30" ht="15">
      <c r="A18" s="114" t="s">
        <v>100</v>
      </c>
      <c r="B18" s="53">
        <v>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97"/>
      <c r="O18" s="97"/>
      <c r="Q18" s="88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</row>
    <row r="19" spans="1:30" ht="15">
      <c r="A19" s="88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Q19" s="114" t="s">
        <v>110</v>
      </c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</row>
    <row r="20" spans="1:30" ht="15">
      <c r="A20" s="114" t="s">
        <v>101</v>
      </c>
      <c r="B20" s="97">
        <f aca="true" t="shared" si="2" ref="B20:M20">B6+B8-B10+B12+B14-B16+B18</f>
        <v>0</v>
      </c>
      <c r="C20" s="97">
        <f t="shared" si="2"/>
        <v>0</v>
      </c>
      <c r="D20" s="97">
        <f t="shared" si="2"/>
        <v>0</v>
      </c>
      <c r="E20" s="97">
        <f t="shared" si="2"/>
        <v>0</v>
      </c>
      <c r="F20" s="97">
        <f t="shared" si="2"/>
        <v>0</v>
      </c>
      <c r="G20" s="97">
        <f t="shared" si="2"/>
        <v>0</v>
      </c>
      <c r="H20" s="97">
        <f t="shared" si="2"/>
        <v>0</v>
      </c>
      <c r="I20" s="97">
        <f t="shared" si="2"/>
        <v>0</v>
      </c>
      <c r="J20" s="97">
        <f t="shared" si="2"/>
        <v>0</v>
      </c>
      <c r="K20" s="97">
        <f t="shared" si="2"/>
        <v>0</v>
      </c>
      <c r="L20" s="97">
        <f t="shared" si="2"/>
        <v>0</v>
      </c>
      <c r="M20" s="97">
        <f t="shared" si="2"/>
        <v>0</v>
      </c>
      <c r="N20" s="97"/>
      <c r="O20" s="97"/>
      <c r="Q20" s="114" t="s">
        <v>111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97"/>
    </row>
    <row r="21" spans="1:30" ht="15">
      <c r="A21" s="88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Q21" s="114" t="s">
        <v>112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97"/>
    </row>
    <row r="22" spans="1:30" ht="15">
      <c r="A22" s="115" t="s">
        <v>102</v>
      </c>
      <c r="B22" s="89">
        <f>B20</f>
        <v>0</v>
      </c>
      <c r="C22" s="89">
        <f aca="true" t="shared" si="3" ref="C22:M22">C20+B22</f>
        <v>0</v>
      </c>
      <c r="D22" s="89">
        <f t="shared" si="3"/>
        <v>0</v>
      </c>
      <c r="E22" s="89">
        <f t="shared" si="3"/>
        <v>0</v>
      </c>
      <c r="F22" s="89">
        <f t="shared" si="3"/>
        <v>0</v>
      </c>
      <c r="G22" s="89">
        <f t="shared" si="3"/>
        <v>0</v>
      </c>
      <c r="H22" s="89">
        <f t="shared" si="3"/>
        <v>0</v>
      </c>
      <c r="I22" s="89">
        <f t="shared" si="3"/>
        <v>0</v>
      </c>
      <c r="J22" s="89">
        <f t="shared" si="3"/>
        <v>0</v>
      </c>
      <c r="K22" s="89">
        <f t="shared" si="3"/>
        <v>0</v>
      </c>
      <c r="L22" s="89">
        <f t="shared" si="3"/>
        <v>0</v>
      </c>
      <c r="M22" s="89">
        <f t="shared" si="3"/>
        <v>0</v>
      </c>
      <c r="N22" s="97"/>
      <c r="O22" s="97"/>
      <c r="Q22" s="114" t="s">
        <v>113</v>
      </c>
      <c r="R22" s="97"/>
      <c r="S22" s="97">
        <f aca="true" t="shared" si="4" ref="S22:AC22">R23</f>
        <v>0</v>
      </c>
      <c r="T22" s="97">
        <f t="shared" si="4"/>
        <v>0</v>
      </c>
      <c r="U22" s="97">
        <f t="shared" si="4"/>
        <v>0</v>
      </c>
      <c r="V22" s="97">
        <f t="shared" si="4"/>
        <v>0</v>
      </c>
      <c r="W22" s="97">
        <f t="shared" si="4"/>
        <v>0</v>
      </c>
      <c r="X22" s="97">
        <f t="shared" si="4"/>
        <v>0</v>
      </c>
      <c r="Y22" s="97">
        <f t="shared" si="4"/>
        <v>0</v>
      </c>
      <c r="Z22" s="97">
        <f t="shared" si="4"/>
        <v>0</v>
      </c>
      <c r="AA22" s="97">
        <f t="shared" si="4"/>
        <v>0</v>
      </c>
      <c r="AB22" s="97">
        <f t="shared" si="4"/>
        <v>0</v>
      </c>
      <c r="AC22" s="97">
        <f t="shared" si="4"/>
        <v>0</v>
      </c>
      <c r="AD22" s="97"/>
    </row>
    <row r="23" spans="1:30" ht="15">
      <c r="A23" s="88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Q23" s="114" t="s">
        <v>114</v>
      </c>
      <c r="R23" s="97">
        <f>R17-R20-R21</f>
        <v>0</v>
      </c>
      <c r="S23" s="97">
        <f aca="true" t="shared" si="5" ref="S23:AC23">S17-S20-S21+S22</f>
        <v>0</v>
      </c>
      <c r="T23" s="97">
        <f t="shared" si="5"/>
        <v>0</v>
      </c>
      <c r="U23" s="97">
        <f t="shared" si="5"/>
        <v>0</v>
      </c>
      <c r="V23" s="97">
        <f t="shared" si="5"/>
        <v>0</v>
      </c>
      <c r="W23" s="97">
        <f t="shared" si="5"/>
        <v>0</v>
      </c>
      <c r="X23" s="97">
        <f t="shared" si="5"/>
        <v>0</v>
      </c>
      <c r="Y23" s="97">
        <f t="shared" si="5"/>
        <v>0</v>
      </c>
      <c r="Z23" s="97">
        <f t="shared" si="5"/>
        <v>0</v>
      </c>
      <c r="AA23" s="97">
        <f t="shared" si="5"/>
        <v>0</v>
      </c>
      <c r="AB23" s="97">
        <f t="shared" si="5"/>
        <v>0</v>
      </c>
      <c r="AC23" s="97">
        <f t="shared" si="5"/>
        <v>0</v>
      </c>
      <c r="AD23" s="97"/>
    </row>
    <row r="24" spans="1:30" ht="15">
      <c r="A24" s="94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2"/>
      <c r="Q24" s="94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2"/>
    </row>
    <row r="25" spans="17:30" ht="15">
      <c r="Q25" s="95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</row>
  </sheetData>
  <sheetProtection password="CF3C" sheet="1" objects="1" scenarios="1"/>
  <mergeCells count="2">
    <mergeCell ref="U1:X1"/>
    <mergeCell ref="E1:H1"/>
  </mergeCells>
  <hyperlinks>
    <hyperlink ref="U1" location="INDICE!A1" display="INDICE!A1"/>
    <hyperlink ref="E1" location="INDICE!A1" display="INDICE!A1"/>
  </hyperlinks>
  <printOptions/>
  <pageMargins left="0.75" right="0.75" top="1" bottom="1" header="0" footer="0"/>
  <pageSetup horizontalDpi="300" verticalDpi="300" orientation="landscape" paperSize="9" r:id="rId1"/>
  <headerFooter alignWithMargins="0">
    <oddHeader>&amp;R&amp;"Arial,Negrita"&amp;10PREFINAN TAMBO</oddHeader>
    <oddFooter>&amp;C&amp;"Arial,Cursiva"&amp;10Administración de Organizaciones - Facultad de Ciencias Agrarias - UNL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57"/>
  <sheetViews>
    <sheetView showGridLines="0" zoomScale="75" zoomScaleNormal="75" workbookViewId="0" topLeftCell="A14">
      <selection activeCell="A30" sqref="A30"/>
    </sheetView>
  </sheetViews>
  <sheetFormatPr defaultColWidth="11.19921875" defaultRowHeight="15"/>
  <cols>
    <col min="1" max="1" width="17.09765625" style="100" customWidth="1"/>
    <col min="2" max="17" width="7.796875" style="100" customWidth="1"/>
    <col min="18" max="18" width="21.09765625" style="100" customWidth="1"/>
    <col min="19" max="36" width="7.796875" style="100" customWidth="1"/>
    <col min="37" max="16384" width="11.59765625" style="100" customWidth="1"/>
  </cols>
  <sheetData>
    <row r="1" spans="1:33" ht="15">
      <c r="A1" s="122"/>
      <c r="B1" s="123"/>
      <c r="C1" s="123"/>
      <c r="D1" s="123"/>
      <c r="E1" s="309" t="s">
        <v>129</v>
      </c>
      <c r="F1" s="309"/>
      <c r="G1" s="309"/>
      <c r="H1" s="309"/>
      <c r="I1" s="123"/>
      <c r="J1" s="123"/>
      <c r="K1" s="123"/>
      <c r="L1" s="123"/>
      <c r="M1" s="123"/>
      <c r="N1" s="123"/>
      <c r="O1" s="123"/>
      <c r="P1" s="123"/>
      <c r="R1" s="272"/>
      <c r="S1" s="124"/>
      <c r="T1" s="124"/>
      <c r="U1" s="124"/>
      <c r="V1" s="309" t="s">
        <v>129</v>
      </c>
      <c r="W1" s="309"/>
      <c r="X1" s="309"/>
      <c r="Y1" s="309"/>
      <c r="Z1" s="124"/>
      <c r="AA1" s="124"/>
      <c r="AB1" s="124"/>
      <c r="AC1" s="124"/>
      <c r="AD1" s="124"/>
      <c r="AE1" s="123"/>
      <c r="AF1" s="123"/>
      <c r="AG1" s="123"/>
    </row>
    <row r="2" spans="1:18" ht="15">
      <c r="A2" s="122" t="s">
        <v>119</v>
      </c>
      <c r="R2" s="272" t="s">
        <v>121</v>
      </c>
    </row>
    <row r="4" spans="1:33" ht="15">
      <c r="A4" s="214" t="s">
        <v>59</v>
      </c>
      <c r="B4" s="215" t="str">
        <f>INFORMAR!$Q$15</f>
        <v>NOV</v>
      </c>
      <c r="C4" s="215" t="str">
        <f>INFORMAR!$R$15</f>
        <v>DIC</v>
      </c>
      <c r="D4" s="215" t="str">
        <f>INFORMAR!$S$15</f>
        <v>ENE</v>
      </c>
      <c r="E4" s="215" t="str">
        <f>INFORMAR!$T$15</f>
        <v>FEB</v>
      </c>
      <c r="F4" s="215" t="str">
        <f>INFORMAR!$U$15</f>
        <v>MAR</v>
      </c>
      <c r="G4" s="215" t="str">
        <f>INFORMAR!$V$15</f>
        <v>ABR</v>
      </c>
      <c r="H4" s="215" t="str">
        <f>INFORMAR!$W$15</f>
        <v>MAY</v>
      </c>
      <c r="I4" s="215" t="str">
        <f>INFORMAR!$X$15</f>
        <v>JUN</v>
      </c>
      <c r="J4" s="215" t="str">
        <f>INFORMAR!$Y$15</f>
        <v>JUL</v>
      </c>
      <c r="K4" s="215" t="str">
        <f>INFORMAR!$Z$15</f>
        <v>AGO</v>
      </c>
      <c r="L4" s="215" t="str">
        <f>INFORMAR!$AA$15</f>
        <v>SEP</v>
      </c>
      <c r="M4" s="215" t="str">
        <f>INFORMAR!$AB$15</f>
        <v>OCT</v>
      </c>
      <c r="N4" s="215" t="s">
        <v>3</v>
      </c>
      <c r="O4" s="216" t="s">
        <v>60</v>
      </c>
      <c r="P4" s="123"/>
      <c r="R4" s="214" t="s">
        <v>2</v>
      </c>
      <c r="S4" s="215" t="str">
        <f>INFORMAR!$Q$15</f>
        <v>NOV</v>
      </c>
      <c r="T4" s="215" t="str">
        <f>INFORMAR!$R$15</f>
        <v>DIC</v>
      </c>
      <c r="U4" s="215" t="str">
        <f>INFORMAR!$S$15</f>
        <v>ENE</v>
      </c>
      <c r="V4" s="215" t="str">
        <f>INFORMAR!$T$15</f>
        <v>FEB</v>
      </c>
      <c r="W4" s="215" t="str">
        <f>INFORMAR!$U$15</f>
        <v>MAR</v>
      </c>
      <c r="X4" s="215" t="str">
        <f>INFORMAR!$V$15</f>
        <v>ABR</v>
      </c>
      <c r="Y4" s="215" t="str">
        <f>INFORMAR!$W$15</f>
        <v>MAY</v>
      </c>
      <c r="Z4" s="215" t="str">
        <f>INFORMAR!$X$15</f>
        <v>JUN</v>
      </c>
      <c r="AA4" s="215" t="str">
        <f>INFORMAR!$Y$15</f>
        <v>JUL</v>
      </c>
      <c r="AB4" s="215" t="str">
        <f>INFORMAR!$Z$15</f>
        <v>AGO</v>
      </c>
      <c r="AC4" s="215" t="str">
        <f>INFORMAR!$AA$15</f>
        <v>SEP</v>
      </c>
      <c r="AD4" s="215" t="str">
        <f>INFORMAR!$AB$15</f>
        <v>OCT</v>
      </c>
      <c r="AE4" s="215" t="s">
        <v>3</v>
      </c>
      <c r="AF4" s="216" t="s">
        <v>122</v>
      </c>
      <c r="AG4" s="123"/>
    </row>
    <row r="5" spans="1:33" ht="15">
      <c r="A5" s="125" t="str">
        <f>+INFORMAR!BJ4</f>
        <v>LECHE</v>
      </c>
      <c r="B5" s="126">
        <f>-INFORMAR!BL4+CONTROL!B4</f>
        <v>0</v>
      </c>
      <c r="C5" s="126">
        <f>-INFORMAR!BM4+CONTROL!C4</f>
        <v>0</v>
      </c>
      <c r="D5" s="126">
        <f>-INFORMAR!BN4+CONTROL!D4</f>
        <v>0</v>
      </c>
      <c r="E5" s="126">
        <f>-INFORMAR!BO4+CONTROL!E4</f>
        <v>0</v>
      </c>
      <c r="F5" s="126">
        <f>-INFORMAR!BP4+CONTROL!F4</f>
        <v>0</v>
      </c>
      <c r="G5" s="126">
        <f>-INFORMAR!BQ4+CONTROL!G4</f>
        <v>0</v>
      </c>
      <c r="H5" s="126">
        <f>-INFORMAR!BR4+CONTROL!H4</f>
        <v>0</v>
      </c>
      <c r="I5" s="126">
        <f>-INFORMAR!BS4+CONTROL!I4</f>
        <v>0</v>
      </c>
      <c r="J5" s="126">
        <f>-INFORMAR!BT4+CONTROL!J4</f>
        <v>0</v>
      </c>
      <c r="K5" s="126">
        <f>-INFORMAR!BU4+CONTROL!K4</f>
        <v>0</v>
      </c>
      <c r="L5" s="126">
        <f>-INFORMAR!BV4+CONTROL!L4</f>
        <v>0</v>
      </c>
      <c r="M5" s="126">
        <f>-INFORMAR!BW4+CONTROL!M4</f>
        <v>0</v>
      </c>
      <c r="N5" s="127">
        <f>SUM(B5:M5)</f>
        <v>0</v>
      </c>
      <c r="O5" s="126">
        <f>IF(N5=0,0,(N5/INFORMAR!$BX$13*100))</f>
        <v>0</v>
      </c>
      <c r="P5" s="123"/>
      <c r="R5" s="128" t="str">
        <f>CONTROL!BA4</f>
        <v>* COMPRA HACIENDA</v>
      </c>
      <c r="S5" s="127">
        <f>CONTROL!BB4-INFORMAR!CC4</f>
        <v>0</v>
      </c>
      <c r="T5" s="127">
        <f>CONTROL!BC4-INFORMAR!CD4</f>
        <v>0</v>
      </c>
      <c r="U5" s="127">
        <f>CONTROL!BD4-INFORMAR!CE4</f>
        <v>0</v>
      </c>
      <c r="V5" s="127">
        <f>CONTROL!BE4-INFORMAR!CF4</f>
        <v>0</v>
      </c>
      <c r="W5" s="127">
        <f>CONTROL!BF4-INFORMAR!CG4</f>
        <v>0</v>
      </c>
      <c r="X5" s="127">
        <f>CONTROL!BG4-INFORMAR!CH4</f>
        <v>0</v>
      </c>
      <c r="Y5" s="127">
        <f>CONTROL!BH4-INFORMAR!CI4</f>
        <v>0</v>
      </c>
      <c r="Z5" s="127">
        <f>CONTROL!BI4-INFORMAR!CJ4</f>
        <v>0</v>
      </c>
      <c r="AA5" s="127">
        <f>CONTROL!BJ4-INFORMAR!CK4</f>
        <v>0</v>
      </c>
      <c r="AB5" s="127">
        <f>CONTROL!BK4-INFORMAR!CL4</f>
        <v>0</v>
      </c>
      <c r="AC5" s="127">
        <f>CONTROL!BL4-INFORMAR!CM4</f>
        <v>0</v>
      </c>
      <c r="AD5" s="127">
        <f>CONTROL!BM4-INFORMAR!CN4</f>
        <v>0</v>
      </c>
      <c r="AE5" s="127"/>
      <c r="AF5" s="126"/>
      <c r="AG5" s="123"/>
    </row>
    <row r="6" spans="1:33" ht="15">
      <c r="A6" s="129" t="str">
        <f>+INFORMAR!BJ5</f>
        <v>CARNE</v>
      </c>
      <c r="B6" s="130">
        <f>-INFORMAR!BL5+CONTROL!B5</f>
        <v>0</v>
      </c>
      <c r="C6" s="130">
        <f>-INFORMAR!BM5+CONTROL!C5</f>
        <v>0</v>
      </c>
      <c r="D6" s="130">
        <f>-INFORMAR!BN5+CONTROL!D5</f>
        <v>0</v>
      </c>
      <c r="E6" s="130">
        <f>-INFORMAR!BO5+CONTROL!E5</f>
        <v>0</v>
      </c>
      <c r="F6" s="130">
        <f>-INFORMAR!BP5+CONTROL!F5</f>
        <v>0</v>
      </c>
      <c r="G6" s="130">
        <f>-INFORMAR!BQ5+CONTROL!G5</f>
        <v>0</v>
      </c>
      <c r="H6" s="130">
        <f>-INFORMAR!BR5+CONTROL!H5</f>
        <v>0</v>
      </c>
      <c r="I6" s="130">
        <f>-INFORMAR!BS5+CONTROL!I5</f>
        <v>0</v>
      </c>
      <c r="J6" s="130">
        <f>-INFORMAR!BT5+CONTROL!J5</f>
        <v>0</v>
      </c>
      <c r="K6" s="130">
        <f>-INFORMAR!BU5+CONTROL!K5</f>
        <v>0</v>
      </c>
      <c r="L6" s="130">
        <f>-INFORMAR!BV5+CONTROL!L5</f>
        <v>0</v>
      </c>
      <c r="M6" s="130">
        <f>-INFORMAR!BW5+CONTROL!M5</f>
        <v>0</v>
      </c>
      <c r="N6" s="131">
        <f>PRESUPUESTO!AD1*PRESUPUESTO!AD2*PRESUPUESTO!AD3</f>
        <v>0</v>
      </c>
      <c r="O6" s="130">
        <f>IF(N6=0,0,(N6/INFORMAR!$BX$13*100))</f>
        <v>0</v>
      </c>
      <c r="P6" s="123"/>
      <c r="R6" s="132" t="str">
        <f>CONTROL!BA5</f>
        <v>* CONCENTRADOS</v>
      </c>
      <c r="S6" s="131">
        <f>CONTROL!BB5-INFORMAR!CC5</f>
        <v>0</v>
      </c>
      <c r="T6" s="131">
        <f>CONTROL!BC5-INFORMAR!CD5</f>
        <v>0</v>
      </c>
      <c r="U6" s="131">
        <f>CONTROL!BD5-INFORMAR!CE5</f>
        <v>0</v>
      </c>
      <c r="V6" s="131">
        <f>CONTROL!BE5-INFORMAR!CF5</f>
        <v>0</v>
      </c>
      <c r="W6" s="131">
        <f>CONTROL!BF5-INFORMAR!CG5</f>
        <v>0</v>
      </c>
      <c r="X6" s="131">
        <f>CONTROL!BG5-INFORMAR!CH5</f>
        <v>0</v>
      </c>
      <c r="Y6" s="131">
        <f>CONTROL!BH5-INFORMAR!CI5</f>
        <v>0</v>
      </c>
      <c r="Z6" s="131">
        <f>CONTROL!BI5-INFORMAR!CJ5</f>
        <v>0</v>
      </c>
      <c r="AA6" s="131">
        <f>CONTROL!BJ5-INFORMAR!CK5</f>
        <v>0</v>
      </c>
      <c r="AB6" s="131">
        <f>CONTROL!BK5-INFORMAR!CL5</f>
        <v>0</v>
      </c>
      <c r="AC6" s="131">
        <f>CONTROL!BL5-INFORMAR!CM5</f>
        <v>0</v>
      </c>
      <c r="AD6" s="131">
        <f>CONTROL!BM5-INFORMAR!CN5</f>
        <v>0</v>
      </c>
      <c r="AE6" s="131">
        <f aca="true" t="shared" si="0" ref="AE6:AE32">SUM(S6:AD6)</f>
        <v>0</v>
      </c>
      <c r="AF6" s="130">
        <f>IF(AE6=0,0,(AE6/INFORMAR!$CO$45*100))</f>
        <v>0</v>
      </c>
      <c r="AG6" s="123"/>
    </row>
    <row r="7" spans="1:33" ht="15">
      <c r="A7" s="129" t="str">
        <f>+INFORMAR!BJ6</f>
        <v>XXXXXXXXX</v>
      </c>
      <c r="B7" s="130">
        <f>-INFORMAR!BL6+CONTROL!B6</f>
        <v>0</v>
      </c>
      <c r="C7" s="130">
        <f>-INFORMAR!BM6+CONTROL!C6</f>
        <v>0</v>
      </c>
      <c r="D7" s="130">
        <f>-INFORMAR!BN6+CONTROL!D6</f>
        <v>0</v>
      </c>
      <c r="E7" s="130">
        <f>-INFORMAR!BO6+CONTROL!E6</f>
        <v>0</v>
      </c>
      <c r="F7" s="130">
        <f>-INFORMAR!BP6+CONTROL!F6</f>
        <v>0</v>
      </c>
      <c r="G7" s="130">
        <f>-INFORMAR!BQ6+CONTROL!G6</f>
        <v>0</v>
      </c>
      <c r="H7" s="130">
        <f>-INFORMAR!BR6+CONTROL!H6</f>
        <v>0</v>
      </c>
      <c r="I7" s="130">
        <f>-INFORMAR!BS6+CONTROL!I6</f>
        <v>0</v>
      </c>
      <c r="J7" s="130">
        <f>-INFORMAR!BT6+CONTROL!J6</f>
        <v>0</v>
      </c>
      <c r="K7" s="130">
        <f>-INFORMAR!BU6+CONTROL!K6</f>
        <v>0</v>
      </c>
      <c r="L7" s="130">
        <f>-INFORMAR!BV6+CONTROL!L6</f>
        <v>0</v>
      </c>
      <c r="M7" s="130">
        <f>-INFORMAR!BW6+CONTROL!M6</f>
        <v>0</v>
      </c>
      <c r="N7" s="131">
        <f aca="true" t="shared" si="1" ref="N7:N15">SUM(B7:M7)</f>
        <v>0</v>
      </c>
      <c r="O7" s="130">
        <f>IF(N7=0,0,(N7/INFORMAR!$BX$13*100))</f>
        <v>0</v>
      </c>
      <c r="P7" s="123"/>
      <c r="R7" s="132" t="str">
        <f>CONTROL!BA6</f>
        <v>* HENOS</v>
      </c>
      <c r="S7" s="131">
        <f>CONTROL!BB6-INFORMAR!CC6</f>
        <v>0</v>
      </c>
      <c r="T7" s="131">
        <f>CONTROL!BC6-INFORMAR!CD6</f>
        <v>0</v>
      </c>
      <c r="U7" s="131">
        <f>CONTROL!BD6-INFORMAR!CE6</f>
        <v>0</v>
      </c>
      <c r="V7" s="131">
        <f>CONTROL!BE6-INFORMAR!CF6</f>
        <v>0</v>
      </c>
      <c r="W7" s="131">
        <f>CONTROL!BF6-INFORMAR!CG6</f>
        <v>0</v>
      </c>
      <c r="X7" s="131">
        <f>CONTROL!BG6-INFORMAR!CH6</f>
        <v>0</v>
      </c>
      <c r="Y7" s="131">
        <f>CONTROL!BH6-INFORMAR!CI6</f>
        <v>0</v>
      </c>
      <c r="Z7" s="131">
        <f>CONTROL!BI6-INFORMAR!CJ6</f>
        <v>0</v>
      </c>
      <c r="AA7" s="131">
        <f>CONTROL!BJ6-INFORMAR!CK6</f>
        <v>0</v>
      </c>
      <c r="AB7" s="131">
        <f>CONTROL!BK6-INFORMAR!CL6</f>
        <v>0</v>
      </c>
      <c r="AC7" s="131">
        <f>CONTROL!BL6-INFORMAR!CM6</f>
        <v>0</v>
      </c>
      <c r="AD7" s="131">
        <f>CONTROL!BM6-INFORMAR!CN6</f>
        <v>0</v>
      </c>
      <c r="AE7" s="131">
        <f t="shared" si="0"/>
        <v>0</v>
      </c>
      <c r="AF7" s="130">
        <f>IF(AE7=0,0,(AE7/INFORMAR!$CO$45*100))</f>
        <v>0</v>
      </c>
      <c r="AG7" s="123"/>
    </row>
    <row r="8" spans="1:33" ht="15">
      <c r="A8" s="129" t="str">
        <f>+INFORMAR!BJ7</f>
        <v>XXXXXXXXX</v>
      </c>
      <c r="B8" s="130">
        <f>-INFORMAR!BL7+CONTROL!B7</f>
        <v>0</v>
      </c>
      <c r="C8" s="130">
        <f>-INFORMAR!BM7+CONTROL!C7</f>
        <v>0</v>
      </c>
      <c r="D8" s="130">
        <f>-INFORMAR!BN7+CONTROL!D7</f>
        <v>0</v>
      </c>
      <c r="E8" s="130">
        <f>-INFORMAR!BO7+CONTROL!E7</f>
        <v>0</v>
      </c>
      <c r="F8" s="130">
        <f>-INFORMAR!BP7+CONTROL!F7</f>
        <v>0</v>
      </c>
      <c r="G8" s="130">
        <f>-INFORMAR!BQ7+CONTROL!G7</f>
        <v>0</v>
      </c>
      <c r="H8" s="130">
        <f>-INFORMAR!BR7+CONTROL!H7</f>
        <v>0</v>
      </c>
      <c r="I8" s="130">
        <f>-INFORMAR!BS7+CONTROL!I7</f>
        <v>0</v>
      </c>
      <c r="J8" s="130">
        <f>-INFORMAR!BT7+CONTROL!J7</f>
        <v>0</v>
      </c>
      <c r="K8" s="130">
        <f>-INFORMAR!BU7+CONTROL!K7</f>
        <v>0</v>
      </c>
      <c r="L8" s="130">
        <f>-INFORMAR!BV7+CONTROL!L7</f>
        <v>0</v>
      </c>
      <c r="M8" s="130">
        <f>-INFORMAR!BW7+CONTROL!M7</f>
        <v>0</v>
      </c>
      <c r="N8" s="131">
        <f t="shared" si="1"/>
        <v>0</v>
      </c>
      <c r="O8" s="130">
        <f>IF(N8=0,0,(N8/INFORMAR!$BX$13*100))</f>
        <v>0</v>
      </c>
      <c r="P8" s="123"/>
      <c r="R8" s="132" t="str">
        <f>CONTROL!BA7</f>
        <v>XXXXXXXXX</v>
      </c>
      <c r="S8" s="131">
        <f>CONTROL!BB7-INFORMAR!CC7</f>
        <v>0</v>
      </c>
      <c r="T8" s="131">
        <f>CONTROL!BC7-INFORMAR!CD7</f>
        <v>0</v>
      </c>
      <c r="U8" s="131">
        <f>CONTROL!BD7-INFORMAR!CE7</f>
        <v>0</v>
      </c>
      <c r="V8" s="131">
        <f>CONTROL!BE7-INFORMAR!CF7</f>
        <v>0</v>
      </c>
      <c r="W8" s="131">
        <f>CONTROL!BF7-INFORMAR!CG7</f>
        <v>0</v>
      </c>
      <c r="X8" s="131">
        <f>CONTROL!BG7-INFORMAR!CH7</f>
        <v>0</v>
      </c>
      <c r="Y8" s="131">
        <f>CONTROL!BH7-INFORMAR!CI7</f>
        <v>0</v>
      </c>
      <c r="Z8" s="131">
        <f>CONTROL!BI7-INFORMAR!CJ7</f>
        <v>0</v>
      </c>
      <c r="AA8" s="131">
        <f>CONTROL!BJ7-INFORMAR!CK7</f>
        <v>0</v>
      </c>
      <c r="AB8" s="131">
        <f>CONTROL!BK7-INFORMAR!CL7</f>
        <v>0</v>
      </c>
      <c r="AC8" s="131">
        <f>CONTROL!BL7-INFORMAR!CM7</f>
        <v>0</v>
      </c>
      <c r="AD8" s="131">
        <f>CONTROL!BM7-INFORMAR!CN7</f>
        <v>0</v>
      </c>
      <c r="AE8" s="131">
        <f t="shared" si="0"/>
        <v>0</v>
      </c>
      <c r="AF8" s="130">
        <f>IF(AE8=0,0,(AE8/INFORMAR!$CO$45*100))</f>
        <v>0</v>
      </c>
      <c r="AG8" s="123"/>
    </row>
    <row r="9" spans="1:33" ht="15">
      <c r="A9" s="129" t="str">
        <f>+INFORMAR!BJ8</f>
        <v>XXXXXXXXX</v>
      </c>
      <c r="B9" s="130">
        <f>-INFORMAR!BL8+CONTROL!B8</f>
        <v>0</v>
      </c>
      <c r="C9" s="130">
        <f>-INFORMAR!BM8+CONTROL!C8</f>
        <v>0</v>
      </c>
      <c r="D9" s="130">
        <f>-INFORMAR!BN8+CONTROL!D8</f>
        <v>0</v>
      </c>
      <c r="E9" s="130">
        <f>-INFORMAR!BO8+CONTROL!E8</f>
        <v>0</v>
      </c>
      <c r="F9" s="130">
        <f>-INFORMAR!BP8+CONTROL!F8</f>
        <v>0</v>
      </c>
      <c r="G9" s="130">
        <f>-INFORMAR!BQ8+CONTROL!G8</f>
        <v>0</v>
      </c>
      <c r="H9" s="130">
        <f>-INFORMAR!BR8+CONTROL!H8</f>
        <v>0</v>
      </c>
      <c r="I9" s="130">
        <f>-INFORMAR!BS8+CONTROL!I8</f>
        <v>0</v>
      </c>
      <c r="J9" s="130">
        <f>-INFORMAR!BT8+CONTROL!J8</f>
        <v>0</v>
      </c>
      <c r="K9" s="130">
        <f>-INFORMAR!BU8+CONTROL!K8</f>
        <v>0</v>
      </c>
      <c r="L9" s="130">
        <f>-INFORMAR!BV8+CONTROL!L8</f>
        <v>0</v>
      </c>
      <c r="M9" s="130">
        <f>-INFORMAR!BW8+CONTROL!M8</f>
        <v>0</v>
      </c>
      <c r="N9" s="131">
        <f t="shared" si="1"/>
        <v>0</v>
      </c>
      <c r="O9" s="130">
        <f>IF(N9=0,0,(N9/INFORMAR!$BX$13*100))</f>
        <v>0</v>
      </c>
      <c r="P9" s="123"/>
      <c r="R9" s="132" t="str">
        <f>CONTROL!BA8</f>
        <v>XXXXXXXXX</v>
      </c>
      <c r="S9" s="131">
        <f>CONTROL!BB8-INFORMAR!CC8</f>
        <v>0</v>
      </c>
      <c r="T9" s="131">
        <f>CONTROL!BC8-INFORMAR!CD8</f>
        <v>0</v>
      </c>
      <c r="U9" s="131">
        <f>CONTROL!BD8-INFORMAR!CE8</f>
        <v>0</v>
      </c>
      <c r="V9" s="131">
        <f>CONTROL!BE8-INFORMAR!CF8</f>
        <v>0</v>
      </c>
      <c r="W9" s="131">
        <f>CONTROL!BF8-INFORMAR!CG8</f>
        <v>0</v>
      </c>
      <c r="X9" s="131">
        <f>CONTROL!BG8-INFORMAR!CH8</f>
        <v>0</v>
      </c>
      <c r="Y9" s="131">
        <f>CONTROL!BH8-INFORMAR!CI8</f>
        <v>0</v>
      </c>
      <c r="Z9" s="131">
        <f>CONTROL!BI8-INFORMAR!CJ8</f>
        <v>0</v>
      </c>
      <c r="AA9" s="131">
        <f>CONTROL!BJ8-INFORMAR!CK8</f>
        <v>0</v>
      </c>
      <c r="AB9" s="131">
        <f>CONTROL!BK8-INFORMAR!CL8</f>
        <v>0</v>
      </c>
      <c r="AC9" s="131">
        <f>CONTROL!BL8-INFORMAR!CM8</f>
        <v>0</v>
      </c>
      <c r="AD9" s="131">
        <f>CONTROL!BM8-INFORMAR!CN8</f>
        <v>0</v>
      </c>
      <c r="AE9" s="131">
        <f t="shared" si="0"/>
        <v>0</v>
      </c>
      <c r="AF9" s="130">
        <f>IF(AE9=0,0,(AE9/INFORMAR!$CO$45*100))</f>
        <v>0</v>
      </c>
      <c r="AG9" s="123"/>
    </row>
    <row r="10" spans="1:33" ht="15">
      <c r="A10" s="129" t="str">
        <f>+INFORMAR!BJ9</f>
        <v>XXXXXXXXX</v>
      </c>
      <c r="B10" s="130">
        <f>-INFORMAR!BL9+CONTROL!B9</f>
        <v>0</v>
      </c>
      <c r="C10" s="130">
        <f>-INFORMAR!BM9+CONTROL!C9</f>
        <v>0</v>
      </c>
      <c r="D10" s="130">
        <f>-INFORMAR!BN9+CONTROL!D9</f>
        <v>0</v>
      </c>
      <c r="E10" s="130">
        <f>-INFORMAR!BO9+CONTROL!E9</f>
        <v>0</v>
      </c>
      <c r="F10" s="130">
        <f>-INFORMAR!BP9+CONTROL!F9</f>
        <v>0</v>
      </c>
      <c r="G10" s="130">
        <f>-INFORMAR!BQ9+CONTROL!G9</f>
        <v>0</v>
      </c>
      <c r="H10" s="130">
        <f>-INFORMAR!BR9+CONTROL!H9</f>
        <v>0</v>
      </c>
      <c r="I10" s="130">
        <f>-INFORMAR!BS9+CONTROL!I9</f>
        <v>0</v>
      </c>
      <c r="J10" s="130">
        <f>-INFORMAR!BT9+CONTROL!J9</f>
        <v>0</v>
      </c>
      <c r="K10" s="130">
        <f>-INFORMAR!BU9+CONTROL!K9</f>
        <v>0</v>
      </c>
      <c r="L10" s="130">
        <f>-INFORMAR!BV9+CONTROL!L9</f>
        <v>0</v>
      </c>
      <c r="M10" s="130">
        <f>-INFORMAR!BW9+CONTROL!M9</f>
        <v>0</v>
      </c>
      <c r="N10" s="131">
        <f t="shared" si="1"/>
        <v>0</v>
      </c>
      <c r="O10" s="130">
        <f>IF(N10=0,0,(N10/INFORMAR!$BX$13*100))</f>
        <v>0</v>
      </c>
      <c r="P10" s="123"/>
      <c r="R10" s="132" t="str">
        <f>CONTROL!BA9</f>
        <v>XXXXXXXXX</v>
      </c>
      <c r="S10" s="131">
        <f>CONTROL!BB9-INFORMAR!CC9</f>
        <v>0</v>
      </c>
      <c r="T10" s="131">
        <f>CONTROL!BC9-INFORMAR!CD9</f>
        <v>0</v>
      </c>
      <c r="U10" s="131">
        <f>CONTROL!BD9-INFORMAR!CE9</f>
        <v>0</v>
      </c>
      <c r="V10" s="131">
        <f>CONTROL!BE9-INFORMAR!CF9</f>
        <v>0</v>
      </c>
      <c r="W10" s="131">
        <f>CONTROL!BF9-INFORMAR!CG9</f>
        <v>0</v>
      </c>
      <c r="X10" s="131">
        <f>CONTROL!BG9-INFORMAR!CH9</f>
        <v>0</v>
      </c>
      <c r="Y10" s="131">
        <f>CONTROL!BH9-INFORMAR!CI9</f>
        <v>0</v>
      </c>
      <c r="Z10" s="131">
        <f>CONTROL!BI9-INFORMAR!CJ9</f>
        <v>0</v>
      </c>
      <c r="AA10" s="131">
        <f>CONTROL!BJ9-INFORMAR!CK9</f>
        <v>0</v>
      </c>
      <c r="AB10" s="131">
        <f>CONTROL!BK9-INFORMAR!CL9</f>
        <v>0</v>
      </c>
      <c r="AC10" s="131">
        <f>CONTROL!BL9-INFORMAR!CM9</f>
        <v>0</v>
      </c>
      <c r="AD10" s="131">
        <f>CONTROL!BM9-INFORMAR!CN9</f>
        <v>0</v>
      </c>
      <c r="AE10" s="131">
        <f t="shared" si="0"/>
        <v>0</v>
      </c>
      <c r="AF10" s="130">
        <f>IF(AE10=0,0,(AE10/INFORMAR!$CO$45*100))</f>
        <v>0</v>
      </c>
      <c r="AG10" s="123"/>
    </row>
    <row r="11" spans="1:33" ht="15">
      <c r="A11" s="129" t="str">
        <f>+INFORMAR!BJ10</f>
        <v>XXXXXXXXX</v>
      </c>
      <c r="B11" s="130">
        <f>-INFORMAR!BL10+CONTROL!B10</f>
        <v>0</v>
      </c>
      <c r="C11" s="130">
        <f>-INFORMAR!BM10+CONTROL!C10</f>
        <v>0</v>
      </c>
      <c r="D11" s="130">
        <f>-INFORMAR!BN10+CONTROL!D10</f>
        <v>0</v>
      </c>
      <c r="E11" s="130">
        <f>-INFORMAR!BO10+CONTROL!E10</f>
        <v>0</v>
      </c>
      <c r="F11" s="130">
        <f>-INFORMAR!BP10+CONTROL!F10</f>
        <v>0</v>
      </c>
      <c r="G11" s="130">
        <f>-INFORMAR!BQ10+CONTROL!G10</f>
        <v>0</v>
      </c>
      <c r="H11" s="130">
        <f>-INFORMAR!BR10+CONTROL!H10</f>
        <v>0</v>
      </c>
      <c r="I11" s="130">
        <f>-INFORMAR!BS10+CONTROL!I10</f>
        <v>0</v>
      </c>
      <c r="J11" s="130">
        <f>-INFORMAR!BT10+CONTROL!J10</f>
        <v>0</v>
      </c>
      <c r="K11" s="130">
        <f>-INFORMAR!BU10+CONTROL!K10</f>
        <v>0</v>
      </c>
      <c r="L11" s="130">
        <f>-INFORMAR!BV10+CONTROL!L10</f>
        <v>0</v>
      </c>
      <c r="M11" s="130">
        <f>-INFORMAR!BW10+CONTROL!M10</f>
        <v>0</v>
      </c>
      <c r="N11" s="131">
        <f t="shared" si="1"/>
        <v>0</v>
      </c>
      <c r="O11" s="130">
        <f>IF(N11=0,0,(N11/INFORMAR!$BX$13*100))</f>
        <v>0</v>
      </c>
      <c r="P11" s="123"/>
      <c r="R11" s="132" t="str">
        <f>CONTROL!BA10</f>
        <v>XXXXXXXXX</v>
      </c>
      <c r="S11" s="131">
        <f>CONTROL!BB10-INFORMAR!CC10</f>
        <v>0</v>
      </c>
      <c r="T11" s="131">
        <f>CONTROL!BC10-INFORMAR!CD10</f>
        <v>0</v>
      </c>
      <c r="U11" s="131">
        <f>CONTROL!BD10-INFORMAR!CE10</f>
        <v>0</v>
      </c>
      <c r="V11" s="131">
        <f>CONTROL!BE10-INFORMAR!CF10</f>
        <v>0</v>
      </c>
      <c r="W11" s="131">
        <f>CONTROL!BF10-INFORMAR!CG10</f>
        <v>0</v>
      </c>
      <c r="X11" s="131">
        <f>CONTROL!BG10-INFORMAR!CH10</f>
        <v>0</v>
      </c>
      <c r="Y11" s="131">
        <f>CONTROL!BH10-INFORMAR!CI10</f>
        <v>0</v>
      </c>
      <c r="Z11" s="131">
        <f>CONTROL!BI10-INFORMAR!CJ10</f>
        <v>0</v>
      </c>
      <c r="AA11" s="131">
        <f>CONTROL!BJ10-INFORMAR!CK10</f>
        <v>0</v>
      </c>
      <c r="AB11" s="131">
        <f>CONTROL!BK10-INFORMAR!CL10</f>
        <v>0</v>
      </c>
      <c r="AC11" s="131">
        <f>CONTROL!BL10-INFORMAR!CM10</f>
        <v>0</v>
      </c>
      <c r="AD11" s="131">
        <f>CONTROL!BM10-INFORMAR!CN10</f>
        <v>0</v>
      </c>
      <c r="AE11" s="131">
        <f t="shared" si="0"/>
        <v>0</v>
      </c>
      <c r="AF11" s="130">
        <f>IF(AE11=0,0,(AE11/INFORMAR!$CO$45*100))</f>
        <v>0</v>
      </c>
      <c r="AG11" s="123"/>
    </row>
    <row r="12" spans="1:33" ht="15">
      <c r="A12" s="129" t="str">
        <f>+INFORMAR!BJ11</f>
        <v>* OTROS INGRESOS</v>
      </c>
      <c r="B12" s="130">
        <f>-INFORMAR!BL11+CONTROL!B11</f>
        <v>0</v>
      </c>
      <c r="C12" s="130">
        <f>-INFORMAR!BM11+CONTROL!C11</f>
        <v>0</v>
      </c>
      <c r="D12" s="130">
        <f>-INFORMAR!BN11+CONTROL!D11</f>
        <v>0</v>
      </c>
      <c r="E12" s="130">
        <f>-INFORMAR!BO11+CONTROL!E11</f>
        <v>0</v>
      </c>
      <c r="F12" s="130">
        <f>-INFORMAR!BP11+CONTROL!F11</f>
        <v>0</v>
      </c>
      <c r="G12" s="130">
        <f>-INFORMAR!BQ11+CONTROL!G11</f>
        <v>0</v>
      </c>
      <c r="H12" s="130">
        <f>-INFORMAR!BR11+CONTROL!H11</f>
        <v>0</v>
      </c>
      <c r="I12" s="130">
        <f>-INFORMAR!BS11+CONTROL!I11</f>
        <v>0</v>
      </c>
      <c r="J12" s="130">
        <f>-INFORMAR!BT11+CONTROL!J11</f>
        <v>0</v>
      </c>
      <c r="K12" s="130">
        <f>-INFORMAR!BU11+CONTROL!K11</f>
        <v>0</v>
      </c>
      <c r="L12" s="130">
        <f>-INFORMAR!BV11+CONTROL!L11</f>
        <v>0</v>
      </c>
      <c r="M12" s="130">
        <f>-INFORMAR!BW11+CONTROL!M11</f>
        <v>0</v>
      </c>
      <c r="N12" s="131">
        <f t="shared" si="1"/>
        <v>0</v>
      </c>
      <c r="O12" s="130">
        <f>IF(N12=0,0,(N12/INFORMAR!$BX$13*100))</f>
        <v>0</v>
      </c>
      <c r="P12" s="123"/>
      <c r="R12" s="132" t="str">
        <f>CONTROL!BA11</f>
        <v>XXXXXXXXX</v>
      </c>
      <c r="S12" s="131">
        <f>CONTROL!BB11-INFORMAR!CC11</f>
        <v>0</v>
      </c>
      <c r="T12" s="131">
        <f>CONTROL!BC11-INFORMAR!CD11</f>
        <v>0</v>
      </c>
      <c r="U12" s="131">
        <f>CONTROL!BD11-INFORMAR!CE11</f>
        <v>0</v>
      </c>
      <c r="V12" s="131">
        <f>CONTROL!BE11-INFORMAR!CF11</f>
        <v>0</v>
      </c>
      <c r="W12" s="131">
        <f>CONTROL!BF11-INFORMAR!CG11</f>
        <v>0</v>
      </c>
      <c r="X12" s="131">
        <f>CONTROL!BG11-INFORMAR!CH11</f>
        <v>0</v>
      </c>
      <c r="Y12" s="131">
        <f>CONTROL!BH11-INFORMAR!CI11</f>
        <v>0</v>
      </c>
      <c r="Z12" s="131">
        <f>CONTROL!BI11-INFORMAR!CJ11</f>
        <v>0</v>
      </c>
      <c r="AA12" s="131">
        <f>CONTROL!BJ11-INFORMAR!CK11</f>
        <v>0</v>
      </c>
      <c r="AB12" s="131">
        <f>CONTROL!BK11-INFORMAR!CL11</f>
        <v>0</v>
      </c>
      <c r="AC12" s="131">
        <f>CONTROL!BL11-INFORMAR!CM11</f>
        <v>0</v>
      </c>
      <c r="AD12" s="131">
        <f>CONTROL!BM11-INFORMAR!CN11</f>
        <v>0</v>
      </c>
      <c r="AE12" s="131">
        <f t="shared" si="0"/>
        <v>0</v>
      </c>
      <c r="AF12" s="130">
        <f>IF(AE12=0,0,(AE12/INFORMAR!$CO$45*100))</f>
        <v>0</v>
      </c>
      <c r="AG12" s="123"/>
    </row>
    <row r="13" spans="1:33" ht="15">
      <c r="A13" s="129" t="str">
        <f>+INFORMAR!BJ12</f>
        <v>* OTROS INGRESOS</v>
      </c>
      <c r="B13" s="130">
        <f>-INFORMAR!BL12+CONTROL!B12</f>
        <v>0</v>
      </c>
      <c r="C13" s="130">
        <f>-INFORMAR!BM12+CONTROL!C12</f>
        <v>0</v>
      </c>
      <c r="D13" s="130">
        <f>-INFORMAR!BN12+CONTROL!D12</f>
        <v>0</v>
      </c>
      <c r="E13" s="130">
        <f>-INFORMAR!BO12+CONTROL!E12</f>
        <v>0</v>
      </c>
      <c r="F13" s="130">
        <f>-INFORMAR!BP12+CONTROL!F12</f>
        <v>0</v>
      </c>
      <c r="G13" s="130">
        <f>-INFORMAR!BQ12+CONTROL!G12</f>
        <v>0</v>
      </c>
      <c r="H13" s="130">
        <f>-INFORMAR!BR12+CONTROL!H12</f>
        <v>0</v>
      </c>
      <c r="I13" s="130">
        <f>-INFORMAR!BS12+CONTROL!I12</f>
        <v>0</v>
      </c>
      <c r="J13" s="130">
        <f>-INFORMAR!BT12+CONTROL!J12</f>
        <v>0</v>
      </c>
      <c r="K13" s="130">
        <f>-INFORMAR!BU12+CONTROL!K12</f>
        <v>0</v>
      </c>
      <c r="L13" s="130">
        <f>-INFORMAR!BV12+CONTROL!L12</f>
        <v>0</v>
      </c>
      <c r="M13" s="130">
        <f>-INFORMAR!BW12+CONTROL!M12</f>
        <v>0</v>
      </c>
      <c r="N13" s="131">
        <f t="shared" si="1"/>
        <v>0</v>
      </c>
      <c r="O13" s="130">
        <f>IF(N13=0,0,(N13/INFORMAR!$BX$13*100))</f>
        <v>0</v>
      </c>
      <c r="P13" s="123"/>
      <c r="R13" s="132" t="str">
        <f>CONTROL!BA12</f>
        <v>* INSEMINACIÓN ARTIF.</v>
      </c>
      <c r="S13" s="131">
        <f>CONTROL!BB12-INFORMAR!CC12</f>
        <v>0</v>
      </c>
      <c r="T13" s="131">
        <f>CONTROL!BC12-INFORMAR!CD12</f>
        <v>0</v>
      </c>
      <c r="U13" s="131">
        <f>CONTROL!BD12-INFORMAR!CE12</f>
        <v>0</v>
      </c>
      <c r="V13" s="131">
        <f>CONTROL!BE12-INFORMAR!CF12</f>
        <v>0</v>
      </c>
      <c r="W13" s="131">
        <f>CONTROL!BF12-INFORMAR!CG12</f>
        <v>0</v>
      </c>
      <c r="X13" s="131">
        <f>CONTROL!BG12-INFORMAR!CH12</f>
        <v>0</v>
      </c>
      <c r="Y13" s="131">
        <f>CONTROL!BH12-INFORMAR!CI12</f>
        <v>0</v>
      </c>
      <c r="Z13" s="131">
        <f>CONTROL!BI12-INFORMAR!CJ12</f>
        <v>0</v>
      </c>
      <c r="AA13" s="131">
        <f>CONTROL!BJ12-INFORMAR!CK12</f>
        <v>0</v>
      </c>
      <c r="AB13" s="131">
        <f>CONTROL!BK12-INFORMAR!CL12</f>
        <v>0</v>
      </c>
      <c r="AC13" s="131">
        <f>CONTROL!BL12-INFORMAR!CM12</f>
        <v>0</v>
      </c>
      <c r="AD13" s="131">
        <f>CONTROL!BM12-INFORMAR!CN12</f>
        <v>0</v>
      </c>
      <c r="AE13" s="131">
        <f t="shared" si="0"/>
        <v>0</v>
      </c>
      <c r="AF13" s="130">
        <f>IF(AE13=0,0,(AE13/INFORMAR!$CO$45*100))</f>
        <v>0</v>
      </c>
      <c r="AG13" s="123"/>
    </row>
    <row r="14" spans="1:33" ht="15">
      <c r="A14" s="129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0"/>
      <c r="P14" s="123"/>
      <c r="R14" s="132" t="str">
        <f>CONTROL!BA13</f>
        <v>* REP. MAQ. ORD. E HIG. TBO</v>
      </c>
      <c r="S14" s="131">
        <f>CONTROL!BB13-INFORMAR!CC13</f>
        <v>0</v>
      </c>
      <c r="T14" s="131">
        <f>CONTROL!BC13-INFORMAR!CD13</f>
        <v>0</v>
      </c>
      <c r="U14" s="131">
        <f>CONTROL!BD13-INFORMAR!CE13</f>
        <v>0</v>
      </c>
      <c r="V14" s="131">
        <f>CONTROL!BE13-INFORMAR!CF13</f>
        <v>0</v>
      </c>
      <c r="W14" s="131">
        <f>CONTROL!BF13-INFORMAR!CG13</f>
        <v>0</v>
      </c>
      <c r="X14" s="131">
        <f>CONTROL!BG13-INFORMAR!CH13</f>
        <v>0</v>
      </c>
      <c r="Y14" s="131">
        <f>CONTROL!BH13-INFORMAR!CI13</f>
        <v>0</v>
      </c>
      <c r="Z14" s="131">
        <f>CONTROL!BI13-INFORMAR!CJ13</f>
        <v>0</v>
      </c>
      <c r="AA14" s="131">
        <f>CONTROL!BJ13-INFORMAR!CK13</f>
        <v>0</v>
      </c>
      <c r="AB14" s="131">
        <f>CONTROL!BK13-INFORMAR!CL13</f>
        <v>0</v>
      </c>
      <c r="AC14" s="131">
        <f>CONTROL!BL13-INFORMAR!CM13</f>
        <v>0</v>
      </c>
      <c r="AD14" s="131">
        <f>CONTROL!BM13-INFORMAR!CN13</f>
        <v>0</v>
      </c>
      <c r="AE14" s="131">
        <f t="shared" si="0"/>
        <v>0</v>
      </c>
      <c r="AF14" s="130">
        <f>IF(AE14=0,0,(AE14/INFORMAR!$CO$45*100))</f>
        <v>0</v>
      </c>
      <c r="AG14" s="123"/>
    </row>
    <row r="15" spans="1:33" ht="15">
      <c r="A15" s="125" t="s">
        <v>3</v>
      </c>
      <c r="B15" s="127">
        <f aca="true" t="shared" si="2" ref="B15:M15">SUM(B5:B14)</f>
        <v>0</v>
      </c>
      <c r="C15" s="127">
        <f t="shared" si="2"/>
        <v>0</v>
      </c>
      <c r="D15" s="127">
        <f t="shared" si="2"/>
        <v>0</v>
      </c>
      <c r="E15" s="127">
        <f t="shared" si="2"/>
        <v>0</v>
      </c>
      <c r="F15" s="127">
        <f t="shared" si="2"/>
        <v>0</v>
      </c>
      <c r="G15" s="127">
        <f t="shared" si="2"/>
        <v>0</v>
      </c>
      <c r="H15" s="127">
        <f t="shared" si="2"/>
        <v>0</v>
      </c>
      <c r="I15" s="127">
        <f t="shared" si="2"/>
        <v>0</v>
      </c>
      <c r="J15" s="127">
        <f t="shared" si="2"/>
        <v>0</v>
      </c>
      <c r="K15" s="127">
        <f t="shared" si="2"/>
        <v>0</v>
      </c>
      <c r="L15" s="127">
        <f t="shared" si="2"/>
        <v>0</v>
      </c>
      <c r="M15" s="127">
        <f t="shared" si="2"/>
        <v>0</v>
      </c>
      <c r="N15" s="127">
        <f t="shared" si="1"/>
        <v>0</v>
      </c>
      <c r="O15" s="133">
        <f>IF(N15=0,0,(N15/INFORMAR!$BX$13))</f>
        <v>0</v>
      </c>
      <c r="P15" s="123"/>
      <c r="R15" s="132" t="str">
        <f>CONTROL!BA14</f>
        <v>* SANIDAD VACAS</v>
      </c>
      <c r="S15" s="131">
        <f>CONTROL!BB14-INFORMAR!CC14</f>
        <v>0</v>
      </c>
      <c r="T15" s="131">
        <f>CONTROL!BC14-INFORMAR!CD14</f>
        <v>0</v>
      </c>
      <c r="U15" s="131">
        <f>CONTROL!BD14-INFORMAR!CE14</f>
        <v>0</v>
      </c>
      <c r="V15" s="131">
        <f>CONTROL!BE14-INFORMAR!CF14</f>
        <v>0</v>
      </c>
      <c r="W15" s="131">
        <f>CONTROL!BF14-INFORMAR!CG14</f>
        <v>0</v>
      </c>
      <c r="X15" s="131">
        <f>CONTROL!BG14-INFORMAR!CH14</f>
        <v>0</v>
      </c>
      <c r="Y15" s="131">
        <f>CONTROL!BH14-INFORMAR!CI14</f>
        <v>0</v>
      </c>
      <c r="Z15" s="131">
        <f>CONTROL!BI14-INFORMAR!CJ14</f>
        <v>0</v>
      </c>
      <c r="AA15" s="131">
        <f>CONTROL!BJ14-INFORMAR!CK14</f>
        <v>0</v>
      </c>
      <c r="AB15" s="131">
        <f>CONTROL!BK14-INFORMAR!CL14</f>
        <v>0</v>
      </c>
      <c r="AC15" s="131">
        <f>CONTROL!BL14-INFORMAR!CM14</f>
        <v>0</v>
      </c>
      <c r="AD15" s="131">
        <f>CONTROL!BM14-INFORMAR!CN14</f>
        <v>0</v>
      </c>
      <c r="AE15" s="131">
        <f t="shared" si="0"/>
        <v>0</v>
      </c>
      <c r="AF15" s="130">
        <f>IF(AE15=0,0,(AE15/INFORMAR!$CO$45*100))</f>
        <v>0</v>
      </c>
      <c r="AG15" s="123"/>
    </row>
    <row r="16" spans="1:33" ht="15">
      <c r="A16" s="134" t="s">
        <v>120</v>
      </c>
      <c r="B16" s="135">
        <f>IF(INFORMAR!BL13=0,0,B15/INFORMAR!BL13)</f>
        <v>0</v>
      </c>
      <c r="C16" s="135">
        <f>IF(INFORMAR!BM13=0,0,C15/INFORMAR!BM13)</f>
        <v>0</v>
      </c>
      <c r="D16" s="135">
        <f>IF(INFORMAR!BN13=0,0,D15/INFORMAR!BN13)</f>
        <v>0</v>
      </c>
      <c r="E16" s="135">
        <f>IF(INFORMAR!BO13=0,0,E15/INFORMAR!BO13)</f>
        <v>0</v>
      </c>
      <c r="F16" s="135">
        <f>IF(INFORMAR!BP13=0,0,F15/INFORMAR!BP13)</f>
        <v>0</v>
      </c>
      <c r="G16" s="135">
        <f>IF(INFORMAR!BQ13=0,0,G15/INFORMAR!BQ13)</f>
        <v>0</v>
      </c>
      <c r="H16" s="135">
        <f>IF(INFORMAR!BR13=0,0,H15/INFORMAR!BR13)</f>
        <v>0</v>
      </c>
      <c r="I16" s="135">
        <f>IF(INFORMAR!BS13=0,0,I15/INFORMAR!BS13)</f>
        <v>0</v>
      </c>
      <c r="J16" s="135">
        <f>IF(INFORMAR!BT13=0,0,J15/INFORMAR!BT13)</f>
        <v>0</v>
      </c>
      <c r="K16" s="135">
        <f>IF(INFORMAR!BU13=0,0,K15/INFORMAR!BU13)</f>
        <v>0</v>
      </c>
      <c r="L16" s="135">
        <f>IF(INFORMAR!BV13=0,0,L15/INFORMAR!BV13)</f>
        <v>0</v>
      </c>
      <c r="M16" s="135">
        <f>IF(INFORMAR!BW13=0,0,M15/INFORMAR!BW13)</f>
        <v>0</v>
      </c>
      <c r="N16" s="127"/>
      <c r="O16" s="124"/>
      <c r="P16" s="123"/>
      <c r="R16" s="132" t="str">
        <f>CONTROL!BA15</f>
        <v>* SANIDAD EN RECRÍA</v>
      </c>
      <c r="S16" s="131">
        <f>CONTROL!BB15-INFORMAR!CC15</f>
        <v>0</v>
      </c>
      <c r="T16" s="131">
        <f>CONTROL!BC15-INFORMAR!CD15</f>
        <v>0</v>
      </c>
      <c r="U16" s="131">
        <f>CONTROL!BD15-INFORMAR!CE15</f>
        <v>0</v>
      </c>
      <c r="V16" s="131">
        <f>CONTROL!BE15-INFORMAR!CF15</f>
        <v>0</v>
      </c>
      <c r="W16" s="131">
        <f>CONTROL!BF15-INFORMAR!CG15</f>
        <v>0</v>
      </c>
      <c r="X16" s="131">
        <f>CONTROL!BG15-INFORMAR!CH15</f>
        <v>0</v>
      </c>
      <c r="Y16" s="131">
        <f>CONTROL!BH15-INFORMAR!CI15</f>
        <v>0</v>
      </c>
      <c r="Z16" s="131">
        <f>CONTROL!BI15-INFORMAR!CJ15</f>
        <v>0</v>
      </c>
      <c r="AA16" s="131">
        <f>CONTROL!BJ15-INFORMAR!CK15</f>
        <v>0</v>
      </c>
      <c r="AB16" s="131">
        <f>CONTROL!BK15-INFORMAR!CL15</f>
        <v>0</v>
      </c>
      <c r="AC16" s="131">
        <f>CONTROL!BL15-INFORMAR!CM15</f>
        <v>0</v>
      </c>
      <c r="AD16" s="131">
        <f>CONTROL!BM15-INFORMAR!CN15</f>
        <v>0</v>
      </c>
      <c r="AE16" s="131">
        <f t="shared" si="0"/>
        <v>0</v>
      </c>
      <c r="AF16" s="130">
        <f>IF(AE16=0,0,(AE16/INFORMAR!$CO$45*100))</f>
        <v>0</v>
      </c>
      <c r="AG16" s="123"/>
    </row>
    <row r="17" spans="18:33" ht="15">
      <c r="R17" s="132" t="str">
        <f>CONTROL!BA16</f>
        <v>* CONTROL LECHERO</v>
      </c>
      <c r="S17" s="131">
        <f>CONTROL!BB16-INFORMAR!CC16</f>
        <v>0</v>
      </c>
      <c r="T17" s="131">
        <f>CONTROL!BC16-INFORMAR!CD16</f>
        <v>0</v>
      </c>
      <c r="U17" s="131">
        <f>CONTROL!BD16-INFORMAR!CE16</f>
        <v>0</v>
      </c>
      <c r="V17" s="131">
        <f>CONTROL!BE16-INFORMAR!CF16</f>
        <v>0</v>
      </c>
      <c r="W17" s="131">
        <f>CONTROL!BF16-INFORMAR!CG16</f>
        <v>0</v>
      </c>
      <c r="X17" s="131">
        <f>CONTROL!BG16-INFORMAR!CH16</f>
        <v>0</v>
      </c>
      <c r="Y17" s="131">
        <f>CONTROL!BH16-INFORMAR!CI16</f>
        <v>0</v>
      </c>
      <c r="Z17" s="131">
        <f>CONTROL!BI16-INFORMAR!CJ16</f>
        <v>0</v>
      </c>
      <c r="AA17" s="131">
        <f>CONTROL!BJ16-INFORMAR!CK16</f>
        <v>0</v>
      </c>
      <c r="AB17" s="131">
        <f>CONTROL!BK16-INFORMAR!CL16</f>
        <v>0</v>
      </c>
      <c r="AC17" s="131">
        <f>CONTROL!BL16-INFORMAR!CM16</f>
        <v>0</v>
      </c>
      <c r="AD17" s="131">
        <f>CONTROL!BM16-INFORMAR!CN16</f>
        <v>0</v>
      </c>
      <c r="AE17" s="131">
        <f t="shared" si="0"/>
        <v>0</v>
      </c>
      <c r="AF17" s="130">
        <f>IF(AE17=0,0,(AE17/INFORMAR!$CO$45*100))</f>
        <v>0</v>
      </c>
      <c r="AG17" s="123"/>
    </row>
    <row r="18" spans="18:33" ht="15">
      <c r="R18" s="132" t="str">
        <f>CONTROL!BA17</f>
        <v>* BAL. Y SUST.LAC. TER</v>
      </c>
      <c r="S18" s="131">
        <f>CONTROL!BB17-INFORMAR!CC17</f>
        <v>0</v>
      </c>
      <c r="T18" s="131">
        <f>CONTROL!BC17-INFORMAR!CD17</f>
        <v>0</v>
      </c>
      <c r="U18" s="131">
        <f>CONTROL!BD17-INFORMAR!CE17</f>
        <v>0</v>
      </c>
      <c r="V18" s="131">
        <f>CONTROL!BE17-INFORMAR!CF17</f>
        <v>0</v>
      </c>
      <c r="W18" s="131">
        <f>CONTROL!BF17-INFORMAR!CG17</f>
        <v>0</v>
      </c>
      <c r="X18" s="131">
        <f>CONTROL!BG17-INFORMAR!CH17</f>
        <v>0</v>
      </c>
      <c r="Y18" s="131">
        <f>CONTROL!BH17-INFORMAR!CI17</f>
        <v>0</v>
      </c>
      <c r="Z18" s="131">
        <f>CONTROL!BI17-INFORMAR!CJ17</f>
        <v>0</v>
      </c>
      <c r="AA18" s="131">
        <f>CONTROL!BJ17-INFORMAR!CK17</f>
        <v>0</v>
      </c>
      <c r="AB18" s="131">
        <f>CONTROL!BK17-INFORMAR!CL17</f>
        <v>0</v>
      </c>
      <c r="AC18" s="131">
        <f>CONTROL!BL17-INFORMAR!CM17</f>
        <v>0</v>
      </c>
      <c r="AD18" s="131">
        <f>CONTROL!BM17-INFORMAR!CN17</f>
        <v>0</v>
      </c>
      <c r="AE18" s="131">
        <f t="shared" si="0"/>
        <v>0</v>
      </c>
      <c r="AF18" s="130">
        <f>IF(AE18=0,0,(AE18/INFORMAR!$CO$45*100))</f>
        <v>0</v>
      </c>
      <c r="AG18" s="123"/>
    </row>
    <row r="19" spans="18:33" ht="15">
      <c r="R19" s="132" t="str">
        <f>CONTROL!BA18</f>
        <v>.................................</v>
      </c>
      <c r="S19" s="131">
        <f>CONTROL!BB18-INFORMAR!CC18</f>
        <v>0</v>
      </c>
      <c r="T19" s="131">
        <f>CONTROL!BC18-INFORMAR!CD18</f>
        <v>0</v>
      </c>
      <c r="U19" s="131">
        <f>CONTROL!BD18-INFORMAR!CE18</f>
        <v>0</v>
      </c>
      <c r="V19" s="131">
        <f>CONTROL!BE18-INFORMAR!CF18</f>
        <v>0</v>
      </c>
      <c r="W19" s="131">
        <f>CONTROL!BF18-INFORMAR!CG18</f>
        <v>0</v>
      </c>
      <c r="X19" s="131">
        <f>CONTROL!BG18-INFORMAR!CH18</f>
        <v>0</v>
      </c>
      <c r="Y19" s="131">
        <f>CONTROL!BH18-INFORMAR!CI18</f>
        <v>0</v>
      </c>
      <c r="Z19" s="131">
        <f>CONTROL!BI18-INFORMAR!CJ18</f>
        <v>0</v>
      </c>
      <c r="AA19" s="131">
        <f>CONTROL!BJ18-INFORMAR!CK18</f>
        <v>0</v>
      </c>
      <c r="AB19" s="131">
        <f>CONTROL!BK18-INFORMAR!CL18</f>
        <v>0</v>
      </c>
      <c r="AC19" s="131">
        <f>CONTROL!BL18-INFORMAR!CM18</f>
        <v>0</v>
      </c>
      <c r="AD19" s="131">
        <f>CONTROL!BM18-INFORMAR!CN18</f>
        <v>0</v>
      </c>
      <c r="AE19" s="131">
        <f t="shared" si="0"/>
        <v>0</v>
      </c>
      <c r="AF19" s="130">
        <f>IF(AE19=0,0,(AE19/INFORMAR!$CO$45*100))</f>
        <v>0</v>
      </c>
      <c r="AG19" s="123"/>
    </row>
    <row r="20" spans="18:33" ht="15">
      <c r="R20" s="132" t="str">
        <f>CONTROL!BA19</f>
        <v>.................................</v>
      </c>
      <c r="S20" s="131">
        <f>CONTROL!BB19-INFORMAR!CC19</f>
        <v>0</v>
      </c>
      <c r="T20" s="131">
        <f>CONTROL!BC19-INFORMAR!CD19</f>
        <v>0</v>
      </c>
      <c r="U20" s="131">
        <f>CONTROL!BD19-INFORMAR!CE19</f>
        <v>0</v>
      </c>
      <c r="V20" s="131">
        <f>CONTROL!BE19-INFORMAR!CF19</f>
        <v>0</v>
      </c>
      <c r="W20" s="131">
        <f>CONTROL!BF19-INFORMAR!CG19</f>
        <v>0</v>
      </c>
      <c r="X20" s="131">
        <f>CONTROL!BG19-INFORMAR!CH19</f>
        <v>0</v>
      </c>
      <c r="Y20" s="131">
        <f>CONTROL!BH19-INFORMAR!CI19</f>
        <v>0</v>
      </c>
      <c r="Z20" s="131">
        <f>CONTROL!BI19-INFORMAR!CJ19</f>
        <v>0</v>
      </c>
      <c r="AA20" s="131">
        <f>CONTROL!BJ19-INFORMAR!CK19</f>
        <v>0</v>
      </c>
      <c r="AB20" s="131">
        <f>CONTROL!BK19-INFORMAR!CL19</f>
        <v>0</v>
      </c>
      <c r="AC20" s="131">
        <f>CONTROL!BL19-INFORMAR!CM19</f>
        <v>0</v>
      </c>
      <c r="AD20" s="131">
        <f>CONTROL!BM19-INFORMAR!CN19</f>
        <v>0</v>
      </c>
      <c r="AE20" s="131">
        <f t="shared" si="0"/>
        <v>0</v>
      </c>
      <c r="AF20" s="130">
        <f>IF(AE20=0,0,(AE20/INFORMAR!$CO$45*100))</f>
        <v>0</v>
      </c>
      <c r="AG20" s="123"/>
    </row>
    <row r="21" spans="18:33" ht="15">
      <c r="R21" s="132" t="str">
        <f>CONTROL!BA20</f>
        <v>* LABORES PROPIAS CULT.</v>
      </c>
      <c r="S21" s="131">
        <f>CONTROL!BB20-INFORMAR!CC20</f>
        <v>0</v>
      </c>
      <c r="T21" s="131">
        <f>CONTROL!BC20-INFORMAR!CD20</f>
        <v>0</v>
      </c>
      <c r="U21" s="131">
        <f>CONTROL!BD20-INFORMAR!CE20</f>
        <v>0</v>
      </c>
      <c r="V21" s="131">
        <f>CONTROL!BE20-INFORMAR!CF20</f>
        <v>0</v>
      </c>
      <c r="W21" s="131">
        <f>CONTROL!BF20-INFORMAR!CG20</f>
        <v>0</v>
      </c>
      <c r="X21" s="131">
        <f>CONTROL!BG20-INFORMAR!CH20</f>
        <v>0</v>
      </c>
      <c r="Y21" s="131">
        <f>CONTROL!BH20-INFORMAR!CI20</f>
        <v>0</v>
      </c>
      <c r="Z21" s="131">
        <f>CONTROL!BI20-INFORMAR!CJ20</f>
        <v>0</v>
      </c>
      <c r="AA21" s="131">
        <f>CONTROL!BJ20-INFORMAR!CK20</f>
        <v>0</v>
      </c>
      <c r="AB21" s="131">
        <f>CONTROL!BK20-INFORMAR!CL20</f>
        <v>0</v>
      </c>
      <c r="AC21" s="131">
        <f>CONTROL!BL20-INFORMAR!CM20</f>
        <v>0</v>
      </c>
      <c r="AD21" s="131">
        <f>CONTROL!BM20-INFORMAR!CN20</f>
        <v>0</v>
      </c>
      <c r="AE21" s="131">
        <f t="shared" si="0"/>
        <v>0</v>
      </c>
      <c r="AF21" s="130">
        <f>IF(AE21=0,0,(AE21/INFORMAR!$CO$45*100))</f>
        <v>0</v>
      </c>
      <c r="AG21" s="123"/>
    </row>
    <row r="22" spans="18:33" ht="15">
      <c r="R22" s="132" t="str">
        <f>CONTROL!BA21</f>
        <v>* OTRAS LABORES </v>
      </c>
      <c r="S22" s="131">
        <f>CONTROL!BB21-INFORMAR!CC21</f>
        <v>0</v>
      </c>
      <c r="T22" s="131">
        <f>CONTROL!BC21-INFORMAR!CD21</f>
        <v>0</v>
      </c>
      <c r="U22" s="131">
        <f>CONTROL!BD21-INFORMAR!CE21</f>
        <v>0</v>
      </c>
      <c r="V22" s="131">
        <f>CONTROL!BE21-INFORMAR!CF21</f>
        <v>0</v>
      </c>
      <c r="W22" s="131">
        <f>CONTROL!BF21-INFORMAR!CG21</f>
        <v>0</v>
      </c>
      <c r="X22" s="131">
        <f>CONTROL!BG21-INFORMAR!CH21</f>
        <v>0</v>
      </c>
      <c r="Y22" s="131">
        <f>CONTROL!BH21-INFORMAR!CI21</f>
        <v>0</v>
      </c>
      <c r="Z22" s="131">
        <f>CONTROL!BI21-INFORMAR!CJ21</f>
        <v>0</v>
      </c>
      <c r="AA22" s="131">
        <f>CONTROL!BJ21-INFORMAR!CK21</f>
        <v>0</v>
      </c>
      <c r="AB22" s="131">
        <f>CONTROL!BK21-INFORMAR!CL21</f>
        <v>0</v>
      </c>
      <c r="AC22" s="131">
        <f>CONTROL!BL21-INFORMAR!CM21</f>
        <v>0</v>
      </c>
      <c r="AD22" s="131">
        <f>CONTROL!BM21-INFORMAR!CN21</f>
        <v>0</v>
      </c>
      <c r="AE22" s="131">
        <f t="shared" si="0"/>
        <v>0</v>
      </c>
      <c r="AF22" s="130">
        <f>IF(AE22=0,0,(AE22/INFORMAR!$CO$45*100))</f>
        <v>0</v>
      </c>
      <c r="AG22" s="123"/>
    </row>
    <row r="23" spans="18:33" ht="15">
      <c r="R23" s="132" t="str">
        <f>CONTROL!BA22</f>
        <v>* LABORES CONTRATISTA</v>
      </c>
      <c r="S23" s="131">
        <f>CONTROL!BB22-INFORMAR!CC22</f>
        <v>0</v>
      </c>
      <c r="T23" s="131">
        <f>CONTROL!BC22-INFORMAR!CD22</f>
        <v>0</v>
      </c>
      <c r="U23" s="131">
        <f>CONTROL!BD22-INFORMAR!CE22</f>
        <v>0</v>
      </c>
      <c r="V23" s="131">
        <f>CONTROL!BE22-INFORMAR!CF22</f>
        <v>0</v>
      </c>
      <c r="W23" s="131">
        <f>CONTROL!BF22-INFORMAR!CG22</f>
        <v>0</v>
      </c>
      <c r="X23" s="131">
        <f>CONTROL!BG22-INFORMAR!CH22</f>
        <v>0</v>
      </c>
      <c r="Y23" s="131">
        <f>CONTROL!BH22-INFORMAR!CI22</f>
        <v>0</v>
      </c>
      <c r="Z23" s="131">
        <f>CONTROL!BI22-INFORMAR!CJ22</f>
        <v>0</v>
      </c>
      <c r="AA23" s="131">
        <f>CONTROL!BJ22-INFORMAR!CK22</f>
        <v>0</v>
      </c>
      <c r="AB23" s="131">
        <f>CONTROL!BK22-INFORMAR!CL22</f>
        <v>0</v>
      </c>
      <c r="AC23" s="131">
        <f>CONTROL!BL22-INFORMAR!CM22</f>
        <v>0</v>
      </c>
      <c r="AD23" s="131">
        <f>CONTROL!BM22-INFORMAR!CN22</f>
        <v>0</v>
      </c>
      <c r="AE23" s="131">
        <f t="shared" si="0"/>
        <v>0</v>
      </c>
      <c r="AF23" s="130">
        <f>IF(AE23=0,0,(AE23/INFORMAR!$CO$45*100))</f>
        <v>0</v>
      </c>
      <c r="AG23" s="123"/>
    </row>
    <row r="24" spans="18:33" ht="15">
      <c r="R24" s="132" t="str">
        <f>CONTROL!BA23</f>
        <v>.................................</v>
      </c>
      <c r="S24" s="131">
        <f>CONTROL!BB23-INFORMAR!CC23</f>
        <v>0</v>
      </c>
      <c r="T24" s="131">
        <f>CONTROL!BC23-INFORMAR!CD23</f>
        <v>0</v>
      </c>
      <c r="U24" s="131">
        <f>CONTROL!BD23-INFORMAR!CE23</f>
        <v>0</v>
      </c>
      <c r="V24" s="131">
        <f>CONTROL!BE23-INFORMAR!CF23</f>
        <v>0</v>
      </c>
      <c r="W24" s="131">
        <f>CONTROL!BF23-INFORMAR!CG23</f>
        <v>0</v>
      </c>
      <c r="X24" s="131">
        <f>CONTROL!BG23-INFORMAR!CH23</f>
        <v>0</v>
      </c>
      <c r="Y24" s="131">
        <f>CONTROL!BH23-INFORMAR!CI23</f>
        <v>0</v>
      </c>
      <c r="Z24" s="131">
        <f>CONTROL!BI23-INFORMAR!CJ23</f>
        <v>0</v>
      </c>
      <c r="AA24" s="131">
        <f>CONTROL!BJ23-INFORMAR!CK23</f>
        <v>0</v>
      </c>
      <c r="AB24" s="131">
        <f>CONTROL!BK23-INFORMAR!CL23</f>
        <v>0</v>
      </c>
      <c r="AC24" s="131">
        <f>CONTROL!BL23-INFORMAR!CM23</f>
        <v>0</v>
      </c>
      <c r="AD24" s="131">
        <f>CONTROL!BM23-INFORMAR!CN23</f>
        <v>0</v>
      </c>
      <c r="AE24" s="131">
        <f t="shared" si="0"/>
        <v>0</v>
      </c>
      <c r="AF24" s="130">
        <f>IF(AE24=0,0,(AE24/INFORMAR!$CO$45*100))</f>
        <v>0</v>
      </c>
      <c r="AG24" s="123"/>
    </row>
    <row r="25" spans="18:33" ht="15">
      <c r="R25" s="132" t="str">
        <f>CONTROL!BA24</f>
        <v>* ENCARGADO GANADERÍA</v>
      </c>
      <c r="S25" s="131">
        <f>CONTROL!BB24-INFORMAR!CC24</f>
        <v>0</v>
      </c>
      <c r="T25" s="131">
        <f>CONTROL!BC24-INFORMAR!CD24</f>
        <v>0</v>
      </c>
      <c r="U25" s="131">
        <f>CONTROL!BD24-INFORMAR!CE24</f>
        <v>0</v>
      </c>
      <c r="V25" s="131">
        <f>CONTROL!BE24-INFORMAR!CF24</f>
        <v>0</v>
      </c>
      <c r="W25" s="131">
        <f>CONTROL!BF24-INFORMAR!CG24</f>
        <v>0</v>
      </c>
      <c r="X25" s="131">
        <f>CONTROL!BG24-INFORMAR!CH24</f>
        <v>0</v>
      </c>
      <c r="Y25" s="131">
        <f>CONTROL!BH24-INFORMAR!CI24</f>
        <v>0</v>
      </c>
      <c r="Z25" s="131">
        <f>CONTROL!BI24-INFORMAR!CJ24</f>
        <v>0</v>
      </c>
      <c r="AA25" s="131">
        <f>CONTROL!BJ24-INFORMAR!CK24</f>
        <v>0</v>
      </c>
      <c r="AB25" s="131">
        <f>CONTROL!BK24-INFORMAR!CL24</f>
        <v>0</v>
      </c>
      <c r="AC25" s="131">
        <f>CONTROL!BL24-INFORMAR!CM24</f>
        <v>0</v>
      </c>
      <c r="AD25" s="131">
        <f>CONTROL!BM24-INFORMAR!CN24</f>
        <v>0</v>
      </c>
      <c r="AE25" s="131">
        <f t="shared" si="0"/>
        <v>0</v>
      </c>
      <c r="AF25" s="130">
        <f>IF(AE25=0,0,(AE25/INFORMAR!$CO$45*100))</f>
        <v>0</v>
      </c>
      <c r="AG25" s="123"/>
    </row>
    <row r="26" spans="18:33" ht="15">
      <c r="R26" s="132" t="str">
        <f>CONTROL!BA25</f>
        <v>* TAMBERO TANTERO</v>
      </c>
      <c r="S26" s="131">
        <f>CONTROL!BB25-INFORMAR!CC25</f>
        <v>0</v>
      </c>
      <c r="T26" s="131">
        <f>CONTROL!BC25-INFORMAR!CD25</f>
        <v>0</v>
      </c>
      <c r="U26" s="131">
        <f>CONTROL!BD25-INFORMAR!CE25</f>
        <v>0</v>
      </c>
      <c r="V26" s="131">
        <f>CONTROL!BE25-INFORMAR!CF25</f>
        <v>0</v>
      </c>
      <c r="W26" s="131">
        <f>CONTROL!BF25-INFORMAR!CG25</f>
        <v>0</v>
      </c>
      <c r="X26" s="131">
        <f>CONTROL!BG25-INFORMAR!CH25</f>
        <v>0</v>
      </c>
      <c r="Y26" s="131">
        <f>CONTROL!BH25-INFORMAR!CI25</f>
        <v>0</v>
      </c>
      <c r="Z26" s="131">
        <f>CONTROL!BI25-INFORMAR!CJ25</f>
        <v>0</v>
      </c>
      <c r="AA26" s="131">
        <f>CONTROL!BJ25-INFORMAR!CK25</f>
        <v>0</v>
      </c>
      <c r="AB26" s="131">
        <f>CONTROL!BK25-INFORMAR!CL25</f>
        <v>0</v>
      </c>
      <c r="AC26" s="131">
        <f>CONTROL!BL25-INFORMAR!CM25</f>
        <v>0</v>
      </c>
      <c r="AD26" s="131">
        <f>CONTROL!BM25-INFORMAR!CN25</f>
        <v>0</v>
      </c>
      <c r="AE26" s="131">
        <f t="shared" si="0"/>
        <v>0</v>
      </c>
      <c r="AF26" s="130">
        <f>IF(AE26=0,0,(AE26/INFORMAR!$CO$45*100))</f>
        <v>0</v>
      </c>
      <c r="AG26" s="123"/>
    </row>
    <row r="27" spans="18:33" ht="15">
      <c r="R27" s="132" t="str">
        <f>CONTROL!BA26</f>
        <v>* OTROS GASTOS GANAD.</v>
      </c>
      <c r="S27" s="131">
        <f>CONTROL!BB26-INFORMAR!CC26</f>
        <v>0</v>
      </c>
      <c r="T27" s="131">
        <f>CONTROL!BC26-INFORMAR!CD26</f>
        <v>0</v>
      </c>
      <c r="U27" s="131">
        <f>CONTROL!BD26-INFORMAR!CE26</f>
        <v>0</v>
      </c>
      <c r="V27" s="131">
        <f>CONTROL!BE26-INFORMAR!CF26</f>
        <v>0</v>
      </c>
      <c r="W27" s="131">
        <f>CONTROL!BF26-INFORMAR!CG26</f>
        <v>0</v>
      </c>
      <c r="X27" s="131">
        <f>CONTROL!BG26-INFORMAR!CH26</f>
        <v>0</v>
      </c>
      <c r="Y27" s="131">
        <f>CONTROL!BH26-INFORMAR!CI26</f>
        <v>0</v>
      </c>
      <c r="Z27" s="131">
        <f>CONTROL!BI26-INFORMAR!CJ26</f>
        <v>0</v>
      </c>
      <c r="AA27" s="131">
        <f>CONTROL!BJ26-INFORMAR!CK26</f>
        <v>0</v>
      </c>
      <c r="AB27" s="131">
        <f>CONTROL!BK26-INFORMAR!CL26</f>
        <v>0</v>
      </c>
      <c r="AC27" s="131">
        <f>CONTROL!BL26-INFORMAR!CM26</f>
        <v>0</v>
      </c>
      <c r="AD27" s="131">
        <f>CONTROL!BM26-INFORMAR!CN26</f>
        <v>0</v>
      </c>
      <c r="AE27" s="131">
        <f t="shared" si="0"/>
        <v>0</v>
      </c>
      <c r="AF27" s="130">
        <f>IF(AE27=0,0,(AE27/INFORMAR!$CO$45*100))</f>
        <v>0</v>
      </c>
      <c r="AG27" s="123"/>
    </row>
    <row r="28" spans="18:33" ht="15">
      <c r="R28" s="132" t="str">
        <f>CONTROL!BA27</f>
        <v>AGRICULTURA</v>
      </c>
      <c r="S28" s="131">
        <f>CONTROL!BB27-INFORMAR!CC27</f>
        <v>0</v>
      </c>
      <c r="T28" s="131">
        <f>CONTROL!BC27-INFORMAR!CD27</f>
        <v>0</v>
      </c>
      <c r="U28" s="131">
        <f>CONTROL!BD27-INFORMAR!CE27</f>
        <v>0</v>
      </c>
      <c r="V28" s="131">
        <f>CONTROL!BE27-INFORMAR!CF27</f>
        <v>0</v>
      </c>
      <c r="W28" s="131">
        <f>CONTROL!BF27-INFORMAR!CG27</f>
        <v>0</v>
      </c>
      <c r="X28" s="131">
        <f>CONTROL!BG27-INFORMAR!CH27</f>
        <v>0</v>
      </c>
      <c r="Y28" s="131">
        <f>CONTROL!BH27-INFORMAR!CI27</f>
        <v>0</v>
      </c>
      <c r="Z28" s="131">
        <f>CONTROL!BI27-INFORMAR!CJ27</f>
        <v>0</v>
      </c>
      <c r="AA28" s="131">
        <f>CONTROL!BJ27-INFORMAR!CK27</f>
        <v>0</v>
      </c>
      <c r="AB28" s="131">
        <f>CONTROL!BK27-INFORMAR!CL27</f>
        <v>0</v>
      </c>
      <c r="AC28" s="131">
        <f>CONTROL!BL27-INFORMAR!CM27</f>
        <v>0</v>
      </c>
      <c r="AD28" s="131">
        <f>CONTROL!BM27-INFORMAR!CN27</f>
        <v>0</v>
      </c>
      <c r="AE28" s="131">
        <f t="shared" si="0"/>
        <v>0</v>
      </c>
      <c r="AF28" s="130">
        <f>IF(AE28=0,0,(AE28/INFORMAR!$CO$45*100))</f>
        <v>0</v>
      </c>
      <c r="AG28" s="123"/>
    </row>
    <row r="29" spans="18:33" ht="15">
      <c r="R29" s="132" t="str">
        <f>CONTROL!BA28</f>
        <v>XXXXXXXXX</v>
      </c>
      <c r="S29" s="131">
        <f>CONTROL!BB28-INFORMAR!CC28</f>
        <v>0</v>
      </c>
      <c r="T29" s="131">
        <f>CONTROL!BC28-INFORMAR!CD28</f>
        <v>0</v>
      </c>
      <c r="U29" s="131">
        <f>CONTROL!BD28-INFORMAR!CE28</f>
        <v>0</v>
      </c>
      <c r="V29" s="131">
        <f>CONTROL!BE28-INFORMAR!CF28</f>
        <v>0</v>
      </c>
      <c r="W29" s="131">
        <f>CONTROL!BF28-INFORMAR!CG28</f>
        <v>0</v>
      </c>
      <c r="X29" s="131">
        <f>CONTROL!BG28-INFORMAR!CH28</f>
        <v>0</v>
      </c>
      <c r="Y29" s="131">
        <f>CONTROL!BH28-INFORMAR!CI28</f>
        <v>0</v>
      </c>
      <c r="Z29" s="131">
        <f>CONTROL!BI28-INFORMAR!CJ28</f>
        <v>0</v>
      </c>
      <c r="AA29" s="131">
        <f>CONTROL!BJ28-INFORMAR!CK28</f>
        <v>0</v>
      </c>
      <c r="AB29" s="131">
        <f>CONTROL!BK28-INFORMAR!CL28</f>
        <v>0</v>
      </c>
      <c r="AC29" s="131">
        <f>CONTROL!BL28-INFORMAR!CM28</f>
        <v>0</v>
      </c>
      <c r="AD29" s="131">
        <f>CONTROL!BM28-INFORMAR!CN28</f>
        <v>0</v>
      </c>
      <c r="AE29" s="131">
        <f t="shared" si="0"/>
        <v>0</v>
      </c>
      <c r="AF29" s="130">
        <f>IF(AE29=0,0,(AE29/INFORMAR!$CO$45*100))</f>
        <v>0</v>
      </c>
      <c r="AG29" s="123"/>
    </row>
    <row r="30" spans="18:33" ht="15">
      <c r="R30" s="132" t="str">
        <f>CONTROL!BA29</f>
        <v>XXXXXXXXX</v>
      </c>
      <c r="S30" s="131">
        <f>CONTROL!BB29-INFORMAR!CC29</f>
        <v>0</v>
      </c>
      <c r="T30" s="131">
        <f>CONTROL!BC29-INFORMAR!CD29</f>
        <v>0</v>
      </c>
      <c r="U30" s="131">
        <f>CONTROL!BD29-INFORMAR!CE29</f>
        <v>0</v>
      </c>
      <c r="V30" s="131">
        <f>CONTROL!BE29-INFORMAR!CF29</f>
        <v>0</v>
      </c>
      <c r="W30" s="131">
        <f>CONTROL!BF29-INFORMAR!CG29</f>
        <v>0</v>
      </c>
      <c r="X30" s="131">
        <f>CONTROL!BG29-INFORMAR!CH29</f>
        <v>0</v>
      </c>
      <c r="Y30" s="131">
        <f>CONTROL!BH29-INFORMAR!CI29</f>
        <v>0</v>
      </c>
      <c r="Z30" s="131">
        <f>CONTROL!BI29-INFORMAR!CJ29</f>
        <v>0</v>
      </c>
      <c r="AA30" s="131">
        <f>CONTROL!BJ29-INFORMAR!CK29</f>
        <v>0</v>
      </c>
      <c r="AB30" s="131">
        <f>CONTROL!BK29-INFORMAR!CL29</f>
        <v>0</v>
      </c>
      <c r="AC30" s="131">
        <f>CONTROL!BL29-INFORMAR!CM29</f>
        <v>0</v>
      </c>
      <c r="AD30" s="131">
        <f>CONTROL!BM29-INFORMAR!CN29</f>
        <v>0</v>
      </c>
      <c r="AE30" s="131">
        <f t="shared" si="0"/>
        <v>0</v>
      </c>
      <c r="AF30" s="130">
        <f>IF(AE30=0,0,(AE30/INFORMAR!$CO$45*100))</f>
        <v>0</v>
      </c>
      <c r="AG30" s="123"/>
    </row>
    <row r="31" spans="18:33" ht="15">
      <c r="R31" s="132" t="str">
        <f>CONTROL!BA30</f>
        <v>XXXXXXXXX</v>
      </c>
      <c r="S31" s="131">
        <f>CONTROL!BB30-INFORMAR!CC30</f>
        <v>0</v>
      </c>
      <c r="T31" s="131">
        <f>CONTROL!BC30-INFORMAR!CD30</f>
        <v>0</v>
      </c>
      <c r="U31" s="131">
        <f>CONTROL!BD30-INFORMAR!CE30</f>
        <v>0</v>
      </c>
      <c r="V31" s="131">
        <f>CONTROL!BE30-INFORMAR!CF30</f>
        <v>0</v>
      </c>
      <c r="W31" s="131">
        <f>CONTROL!BF30-INFORMAR!CG30</f>
        <v>0</v>
      </c>
      <c r="X31" s="131">
        <f>CONTROL!BG30-INFORMAR!CH30</f>
        <v>0</v>
      </c>
      <c r="Y31" s="131">
        <f>CONTROL!BH30-INFORMAR!CI30</f>
        <v>0</v>
      </c>
      <c r="Z31" s="131">
        <f>CONTROL!BI30-INFORMAR!CJ30</f>
        <v>0</v>
      </c>
      <c r="AA31" s="131">
        <f>CONTROL!BJ30-INFORMAR!CK30</f>
        <v>0</v>
      </c>
      <c r="AB31" s="131">
        <f>CONTROL!BK30-INFORMAR!CL30</f>
        <v>0</v>
      </c>
      <c r="AC31" s="131">
        <f>CONTROL!BL30-INFORMAR!CM30</f>
        <v>0</v>
      </c>
      <c r="AD31" s="131">
        <f>CONTROL!BM30-INFORMAR!CN30</f>
        <v>0</v>
      </c>
      <c r="AE31" s="131">
        <f t="shared" si="0"/>
        <v>0</v>
      </c>
      <c r="AF31" s="130">
        <f>IF(AE31=0,0,(AE31/INFORMAR!$CO$45*100))</f>
        <v>0</v>
      </c>
      <c r="AG31" s="123"/>
    </row>
    <row r="32" spans="18:33" ht="15">
      <c r="R32" s="132" t="str">
        <f>CONTROL!BA31</f>
        <v>XXXXXXXXX</v>
      </c>
      <c r="S32" s="131">
        <f>CONTROL!BB31-INFORMAR!CC31</f>
        <v>0</v>
      </c>
      <c r="T32" s="131">
        <f>CONTROL!BC31-INFORMAR!CD31</f>
        <v>0</v>
      </c>
      <c r="U32" s="131">
        <f>CONTROL!BD31-INFORMAR!CE31</f>
        <v>0</v>
      </c>
      <c r="V32" s="131">
        <f>CONTROL!BE31-INFORMAR!CF31</f>
        <v>0</v>
      </c>
      <c r="W32" s="131">
        <f>CONTROL!BF31-INFORMAR!CG31</f>
        <v>0</v>
      </c>
      <c r="X32" s="131">
        <f>CONTROL!BG31-INFORMAR!CH31</f>
        <v>0</v>
      </c>
      <c r="Y32" s="131">
        <f>CONTROL!BH31-INFORMAR!CI31</f>
        <v>0</v>
      </c>
      <c r="Z32" s="131">
        <f>CONTROL!BI31-INFORMAR!CJ31</f>
        <v>0</v>
      </c>
      <c r="AA32" s="131">
        <f>CONTROL!BJ31-INFORMAR!CK31</f>
        <v>0</v>
      </c>
      <c r="AB32" s="131">
        <f>CONTROL!BK31-INFORMAR!CL31</f>
        <v>0</v>
      </c>
      <c r="AC32" s="131">
        <f>CONTROL!BL31-INFORMAR!CM31</f>
        <v>0</v>
      </c>
      <c r="AD32" s="131">
        <f>CONTROL!BM31-INFORMAR!CN31</f>
        <v>0</v>
      </c>
      <c r="AE32" s="131">
        <f t="shared" si="0"/>
        <v>0</v>
      </c>
      <c r="AF32" s="130">
        <f>IF(AE32=0,0,(AE32/INFORMAR!$CO$45*100))</f>
        <v>0</v>
      </c>
      <c r="AG32" s="123"/>
    </row>
    <row r="33" spans="18:33" ht="15">
      <c r="R33" s="132" t="str">
        <f>CONTROL!BA32</f>
        <v>XXXXXXXXX</v>
      </c>
      <c r="S33" s="131">
        <f>CONTROL!BB32-INFORMAR!CC32</f>
        <v>0</v>
      </c>
      <c r="T33" s="131">
        <f>CONTROL!BC32-INFORMAR!CD32</f>
        <v>0</v>
      </c>
      <c r="U33" s="131">
        <f>CONTROL!BD32-INFORMAR!CE32</f>
        <v>0</v>
      </c>
      <c r="V33" s="131">
        <f>CONTROL!BE32-INFORMAR!CF32</f>
        <v>0</v>
      </c>
      <c r="W33" s="131">
        <f>CONTROL!BF32-INFORMAR!CG32</f>
        <v>0</v>
      </c>
      <c r="X33" s="131">
        <f>CONTROL!BG32-INFORMAR!CH32</f>
        <v>0</v>
      </c>
      <c r="Y33" s="131">
        <f>CONTROL!BH32-INFORMAR!CI32</f>
        <v>0</v>
      </c>
      <c r="Z33" s="131">
        <f>CONTROL!BI32-INFORMAR!CJ32</f>
        <v>0</v>
      </c>
      <c r="AA33" s="131">
        <f>CONTROL!BJ32-INFORMAR!CK32</f>
        <v>0</v>
      </c>
      <c r="AB33" s="131">
        <f>CONTROL!BK32-INFORMAR!CL32</f>
        <v>0</v>
      </c>
      <c r="AC33" s="131">
        <f>CONTROL!BL32-INFORMAR!CM32</f>
        <v>0</v>
      </c>
      <c r="AD33" s="131">
        <f>CONTROL!BM32-INFORMAR!CN32</f>
        <v>0</v>
      </c>
      <c r="AE33" s="131">
        <f>INFORMAR!CO32-CONTROL!BN32</f>
        <v>0</v>
      </c>
      <c r="AF33" s="130">
        <f>IF(AE33=0,0,(AE33/INFORMAR!$CO$45*100))</f>
        <v>0</v>
      </c>
      <c r="AG33" s="123"/>
    </row>
    <row r="34" spans="18:33" ht="15">
      <c r="R34" s="132" t="str">
        <f>CONTROL!BA34</f>
        <v>* OTROS GASTOS DIRECTOS</v>
      </c>
      <c r="S34" s="131">
        <f>-INFORMAR!CC34+CONTROL!BB34</f>
        <v>0</v>
      </c>
      <c r="T34" s="131">
        <f>INFORMAR!CD34-CONTROL!BC34</f>
        <v>0</v>
      </c>
      <c r="U34" s="131">
        <f>INFORMAR!CE34-CONTROL!BD34</f>
        <v>0</v>
      </c>
      <c r="V34" s="131">
        <f>INFORMAR!CF34-CONTROL!BE34</f>
        <v>0</v>
      </c>
      <c r="W34" s="131">
        <f>INFORMAR!CG34-CONTROL!BF34</f>
        <v>0</v>
      </c>
      <c r="X34" s="131">
        <f>INFORMAR!CH34-CONTROL!BG34</f>
        <v>0</v>
      </c>
      <c r="Y34" s="131">
        <f>INFORMAR!CI34-CONTROL!BH34</f>
        <v>0</v>
      </c>
      <c r="Z34" s="131">
        <f>INFORMAR!CJ34-CONTROL!BI34</f>
        <v>0</v>
      </c>
      <c r="AA34" s="131">
        <f>INFORMAR!CK34-CONTROL!BJ34</f>
        <v>0</v>
      </c>
      <c r="AB34" s="131">
        <f>INFORMAR!CL34-CONTROL!BK34</f>
        <v>0</v>
      </c>
      <c r="AC34" s="131">
        <f>INFORMAR!CM34-CONTROL!BL34</f>
        <v>0</v>
      </c>
      <c r="AD34" s="131">
        <f>INFORMAR!CN34-CONTROL!BM34</f>
        <v>0</v>
      </c>
      <c r="AE34" s="131">
        <f aca="true" t="shared" si="3" ref="AE34:AE41">SUM(S34:AD34)</f>
        <v>0</v>
      </c>
      <c r="AF34" s="130">
        <f>IF(AE34=0,0,(AE34/INFORMAR!$CO$45*100))</f>
        <v>0</v>
      </c>
      <c r="AG34" s="123"/>
    </row>
    <row r="35" spans="18:33" ht="15">
      <c r="R35" s="132" t="str">
        <f>CONTROL!BA35</f>
        <v>TOTAL GASTOS DIRECTOS</v>
      </c>
      <c r="S35" s="131">
        <f>-INFORMAR!CC35+CONTROL!BB35</f>
        <v>0</v>
      </c>
      <c r="T35" s="131">
        <f>INFORMAR!CD35-CONTROL!BC35</f>
        <v>0</v>
      </c>
      <c r="U35" s="131">
        <f>INFORMAR!CE35-CONTROL!BD35</f>
        <v>0</v>
      </c>
      <c r="V35" s="131">
        <f>INFORMAR!CF35-CONTROL!BE35</f>
        <v>0</v>
      </c>
      <c r="W35" s="131">
        <f>INFORMAR!CG35-CONTROL!BF35</f>
        <v>0</v>
      </c>
      <c r="X35" s="131">
        <f>INFORMAR!CH35-CONTROL!BG35</f>
        <v>0</v>
      </c>
      <c r="Y35" s="131">
        <f>INFORMAR!CI35-CONTROL!BH35</f>
        <v>0</v>
      </c>
      <c r="Z35" s="131">
        <f>INFORMAR!CJ35-CONTROL!BI35</f>
        <v>0</v>
      </c>
      <c r="AA35" s="131">
        <f>INFORMAR!CK35-CONTROL!BJ35</f>
        <v>0</v>
      </c>
      <c r="AB35" s="131">
        <f>INFORMAR!CL35-CONTROL!BK35</f>
        <v>0</v>
      </c>
      <c r="AC35" s="131">
        <f>INFORMAR!CM35-CONTROL!BL35</f>
        <v>0</v>
      </c>
      <c r="AD35" s="131">
        <f>INFORMAR!CN35-CONTROL!BM35</f>
        <v>0</v>
      </c>
      <c r="AE35" s="131">
        <f t="shared" si="3"/>
        <v>0</v>
      </c>
      <c r="AF35" s="130">
        <f>IF(AE35=0,0,(AE35/INFORMAR!$CO$45*100))</f>
        <v>0</v>
      </c>
      <c r="AG35" s="123"/>
    </row>
    <row r="36" spans="18:33" ht="15">
      <c r="R36" s="132" t="str">
        <f>CONTROL!BA37</f>
        <v>* INVERSIONES</v>
      </c>
      <c r="S36" s="131">
        <f>-INFORMAR!CC37+CONTROL!BB37</f>
        <v>0</v>
      </c>
      <c r="T36" s="131">
        <f>-INFORMAR!CD37+CONTROL!BC37</f>
        <v>0</v>
      </c>
      <c r="U36" s="131">
        <f>-INFORMAR!CE37+CONTROL!BD37</f>
        <v>0</v>
      </c>
      <c r="V36" s="131">
        <f>-INFORMAR!CF37+CONTROL!BE37</f>
        <v>0</v>
      </c>
      <c r="W36" s="131">
        <f>-INFORMAR!CG37+CONTROL!BF37</f>
        <v>0</v>
      </c>
      <c r="X36" s="131">
        <f>-INFORMAR!CH37+CONTROL!BG37</f>
        <v>0</v>
      </c>
      <c r="Y36" s="131">
        <f>-INFORMAR!CI37+CONTROL!BH37</f>
        <v>0</v>
      </c>
      <c r="Z36" s="131">
        <f>-INFORMAR!CJ37+CONTROL!BI37</f>
        <v>0</v>
      </c>
      <c r="AA36" s="131">
        <f>-INFORMAR!CK37+CONTROL!BJ37</f>
        <v>0</v>
      </c>
      <c r="AB36" s="131">
        <f>-INFORMAR!CL37+CONTROL!BK37</f>
        <v>0</v>
      </c>
      <c r="AC36" s="131">
        <f>-INFORMAR!CM37+CONTROL!BL37</f>
        <v>0</v>
      </c>
      <c r="AD36" s="131">
        <f>-INFORMAR!CN37+CONTROL!BM37</f>
        <v>0</v>
      </c>
      <c r="AE36" s="131">
        <f t="shared" si="3"/>
        <v>0</v>
      </c>
      <c r="AF36" s="130">
        <f>IF(AE36=0,0,(AE36/INFORMAR!$CO$45*100))</f>
        <v>0</v>
      </c>
      <c r="AG36" s="123"/>
    </row>
    <row r="37" spans="18:33" ht="15">
      <c r="R37" s="132" t="str">
        <f>CONTROL!BA38</f>
        <v>* INVERSIONES </v>
      </c>
      <c r="S37" s="131">
        <f>-INFORMAR!CC38+CONTROL!BB38</f>
        <v>0</v>
      </c>
      <c r="T37" s="131">
        <f>-INFORMAR!CD38+CONTROL!BC38</f>
        <v>0</v>
      </c>
      <c r="U37" s="131">
        <f>-INFORMAR!CE38+CONTROL!BD38</f>
        <v>0</v>
      </c>
      <c r="V37" s="131">
        <f>-INFORMAR!CF38+CONTROL!BE38</f>
        <v>0</v>
      </c>
      <c r="W37" s="131">
        <f>-INFORMAR!CG38+CONTROL!BF38</f>
        <v>0</v>
      </c>
      <c r="X37" s="131">
        <f>-INFORMAR!CH38+CONTROL!BG38</f>
        <v>0</v>
      </c>
      <c r="Y37" s="131">
        <f>-INFORMAR!CI38+CONTROL!BH38</f>
        <v>0</v>
      </c>
      <c r="Z37" s="131">
        <f>-INFORMAR!CJ38+CONTROL!BI38</f>
        <v>0</v>
      </c>
      <c r="AA37" s="131">
        <f>-INFORMAR!CK38+CONTROL!BJ38</f>
        <v>0</v>
      </c>
      <c r="AB37" s="131">
        <f>-INFORMAR!CL38+CONTROL!BK38</f>
        <v>0</v>
      </c>
      <c r="AC37" s="131">
        <f>-INFORMAR!CM38+CONTROL!BL38</f>
        <v>0</v>
      </c>
      <c r="AD37" s="131">
        <f>-INFORMAR!CN38+CONTROL!BM38</f>
        <v>0</v>
      </c>
      <c r="AE37" s="131">
        <f t="shared" si="3"/>
        <v>0</v>
      </c>
      <c r="AF37" s="130">
        <f>IF(AE37=0,0,(AE37/INFORMAR!$CO$45*100))</f>
        <v>0</v>
      </c>
      <c r="AG37" s="123"/>
    </row>
    <row r="38" spans="18:33" ht="15">
      <c r="R38" s="132" t="str">
        <f>CONTROL!BA39</f>
        <v>* INVERSIONES</v>
      </c>
      <c r="S38" s="131">
        <f>-INFORMAR!CC39+CONTROL!BB39</f>
        <v>0</v>
      </c>
      <c r="T38" s="131">
        <f>-INFORMAR!CD39+CONTROL!BC39</f>
        <v>0</v>
      </c>
      <c r="U38" s="131">
        <f>-INFORMAR!CE39+CONTROL!BD39</f>
        <v>0</v>
      </c>
      <c r="V38" s="131">
        <f>-INFORMAR!CF39+CONTROL!BE39</f>
        <v>0</v>
      </c>
      <c r="W38" s="131">
        <f>-INFORMAR!CG39+CONTROL!BF39</f>
        <v>0</v>
      </c>
      <c r="X38" s="131">
        <f>-INFORMAR!CH39+CONTROL!BG39</f>
        <v>0</v>
      </c>
      <c r="Y38" s="131">
        <f>-INFORMAR!CI39+CONTROL!BH39</f>
        <v>0</v>
      </c>
      <c r="Z38" s="131">
        <f>-INFORMAR!CJ39+CONTROL!BI39</f>
        <v>0</v>
      </c>
      <c r="AA38" s="131">
        <f>-INFORMAR!CK39+CONTROL!BJ39</f>
        <v>0</v>
      </c>
      <c r="AB38" s="131">
        <f>-INFORMAR!CL39+CONTROL!BK39</f>
        <v>0</v>
      </c>
      <c r="AC38" s="131">
        <f>-INFORMAR!CM39+CONTROL!BL39</f>
        <v>0</v>
      </c>
      <c r="AD38" s="131">
        <f>-INFORMAR!CN39+CONTROL!BM39</f>
        <v>0</v>
      </c>
      <c r="AE38" s="131">
        <f t="shared" si="3"/>
        <v>0</v>
      </c>
      <c r="AF38" s="130">
        <f>IF(AE38=0,0,(AE38/INFORMAR!$CO$45*100))</f>
        <v>0</v>
      </c>
      <c r="AG38" s="123"/>
    </row>
    <row r="39" spans="18:33" ht="15">
      <c r="R39" s="132" t="str">
        <f>CONTROL!BA41</f>
        <v>TOTAL INVERSIONES</v>
      </c>
      <c r="S39" s="131">
        <f aca="true" t="shared" si="4" ref="S39:AD39">SUM(S36:S38)</f>
        <v>0</v>
      </c>
      <c r="T39" s="131">
        <f t="shared" si="4"/>
        <v>0</v>
      </c>
      <c r="U39" s="131">
        <f t="shared" si="4"/>
        <v>0</v>
      </c>
      <c r="V39" s="131">
        <f t="shared" si="4"/>
        <v>0</v>
      </c>
      <c r="W39" s="131">
        <f t="shared" si="4"/>
        <v>0</v>
      </c>
      <c r="X39" s="131">
        <f t="shared" si="4"/>
        <v>0</v>
      </c>
      <c r="Y39" s="131">
        <f t="shared" si="4"/>
        <v>0</v>
      </c>
      <c r="Z39" s="131">
        <f t="shared" si="4"/>
        <v>0</v>
      </c>
      <c r="AA39" s="131">
        <f t="shared" si="4"/>
        <v>0</v>
      </c>
      <c r="AB39" s="131">
        <f t="shared" si="4"/>
        <v>0</v>
      </c>
      <c r="AC39" s="131">
        <f t="shared" si="4"/>
        <v>0</v>
      </c>
      <c r="AD39" s="131">
        <f t="shared" si="4"/>
        <v>0</v>
      </c>
      <c r="AE39" s="131">
        <f t="shared" si="3"/>
        <v>0</v>
      </c>
      <c r="AF39" s="130">
        <f>IF(AE39=0,0,(AE39/INFORMAR!$CO$45*100))</f>
        <v>0</v>
      </c>
      <c r="AG39" s="123"/>
    </row>
    <row r="40" spans="18:33" ht="15">
      <c r="R40" s="132" t="str">
        <f>CONTROL!BA43</f>
        <v>TOTAL GASTOS INDIRECTOS</v>
      </c>
      <c r="S40" s="131">
        <f>-INFORMAR!CC43+CONTROL!BB43</f>
        <v>0</v>
      </c>
      <c r="T40" s="131">
        <f>-INFORMAR!CD43+CONTROL!BC43</f>
        <v>0</v>
      </c>
      <c r="U40" s="131">
        <f>-INFORMAR!CE43+CONTROL!BD43</f>
        <v>0</v>
      </c>
      <c r="V40" s="131">
        <f>-INFORMAR!CF43+CONTROL!BE43</f>
        <v>0</v>
      </c>
      <c r="W40" s="131">
        <f>-INFORMAR!CG43+CONTROL!BF43</f>
        <v>0</v>
      </c>
      <c r="X40" s="131">
        <f>-INFORMAR!CH43+CONTROL!BG43</f>
        <v>0</v>
      </c>
      <c r="Y40" s="131">
        <f>-INFORMAR!CI43+CONTROL!BH43</f>
        <v>0</v>
      </c>
      <c r="Z40" s="131">
        <f>-INFORMAR!CJ43+CONTROL!BI43</f>
        <v>0</v>
      </c>
      <c r="AA40" s="131">
        <f>-INFORMAR!CK43+CONTROL!BJ43</f>
        <v>0</v>
      </c>
      <c r="AB40" s="131">
        <f>-INFORMAR!CL43+CONTROL!BK43</f>
        <v>0</v>
      </c>
      <c r="AC40" s="131">
        <f>-INFORMAR!CM43+CONTROL!BL43</f>
        <v>0</v>
      </c>
      <c r="AD40" s="131">
        <f>-INFORMAR!CN43+CONTROL!BM43</f>
        <v>0</v>
      </c>
      <c r="AE40" s="131">
        <f t="shared" si="3"/>
        <v>0</v>
      </c>
      <c r="AF40" s="130">
        <f>IF(AE40=0,0,(AE40/INFORMAR!$CO$45*100))</f>
        <v>0</v>
      </c>
      <c r="AG40" s="123"/>
    </row>
    <row r="41" spans="18:33" ht="15">
      <c r="R41" s="125" t="s">
        <v>3</v>
      </c>
      <c r="S41" s="127">
        <f aca="true" t="shared" si="5" ref="S41:AD41">S35+S39+S40</f>
        <v>0</v>
      </c>
      <c r="T41" s="127">
        <f t="shared" si="5"/>
        <v>0</v>
      </c>
      <c r="U41" s="127">
        <f t="shared" si="5"/>
        <v>0</v>
      </c>
      <c r="V41" s="127">
        <f t="shared" si="5"/>
        <v>0</v>
      </c>
      <c r="W41" s="127">
        <f t="shared" si="5"/>
        <v>0</v>
      </c>
      <c r="X41" s="127">
        <f t="shared" si="5"/>
        <v>0</v>
      </c>
      <c r="Y41" s="127">
        <f t="shared" si="5"/>
        <v>0</v>
      </c>
      <c r="Z41" s="127">
        <f t="shared" si="5"/>
        <v>0</v>
      </c>
      <c r="AA41" s="127">
        <f t="shared" si="5"/>
        <v>0</v>
      </c>
      <c r="AB41" s="127">
        <f t="shared" si="5"/>
        <v>0</v>
      </c>
      <c r="AC41" s="127">
        <f t="shared" si="5"/>
        <v>0</v>
      </c>
      <c r="AD41" s="127">
        <f t="shared" si="5"/>
        <v>0</v>
      </c>
      <c r="AE41" s="127">
        <f t="shared" si="3"/>
        <v>0</v>
      </c>
      <c r="AF41" s="133">
        <f>IF(AE41=0,0,(AE41/INFORMAR!$CO$45))</f>
        <v>0</v>
      </c>
      <c r="AG41" s="123"/>
    </row>
    <row r="42" spans="18:33" ht="15">
      <c r="R42" s="125" t="s">
        <v>123</v>
      </c>
      <c r="S42" s="136">
        <f>IF(INFORMAR!CC45=0,0,S41/INFORMAR!CC45)</f>
        <v>0</v>
      </c>
      <c r="T42" s="136">
        <f>IF(INFORMAR!CD45=0,0,T41/INFORMAR!CD45)</f>
        <v>0</v>
      </c>
      <c r="U42" s="136">
        <f>IF(INFORMAR!CE45=0,0,U41/INFORMAR!CE45)</f>
        <v>0</v>
      </c>
      <c r="V42" s="136">
        <f>IF(INFORMAR!CF45=0,0,V41/INFORMAR!CF45)</f>
        <v>0</v>
      </c>
      <c r="W42" s="136">
        <f>IF(INFORMAR!CG45=0,0,W41/INFORMAR!CG45)</f>
        <v>0</v>
      </c>
      <c r="X42" s="136">
        <f>IF(INFORMAR!CH45=0,0,X41/INFORMAR!CH45)</f>
        <v>0</v>
      </c>
      <c r="Y42" s="136">
        <f>IF(INFORMAR!CI45=0,0,Y41/INFORMAR!CI45)</f>
        <v>0</v>
      </c>
      <c r="Z42" s="136">
        <f>IF(INFORMAR!CJ45=0,0,Z41/INFORMAR!CJ45)</f>
        <v>0</v>
      </c>
      <c r="AA42" s="136">
        <f>IF(INFORMAR!CK45=0,0,AA41/INFORMAR!CK45)</f>
        <v>0</v>
      </c>
      <c r="AB42" s="136">
        <f>IF(INFORMAR!CL45=0,0,AB41/INFORMAR!CL45)</f>
        <v>0</v>
      </c>
      <c r="AC42" s="136">
        <f>IF(INFORMAR!CM45=0,0,AC41/INFORMAR!CM45)</f>
        <v>0</v>
      </c>
      <c r="AD42" s="136">
        <f>IF(INFORMAR!CN45=0,0,AD41/INFORMAR!CN45)</f>
        <v>0</v>
      </c>
      <c r="AE42" s="127"/>
      <c r="AF42" s="124"/>
      <c r="AG42" s="123"/>
    </row>
    <row r="43" spans="18:33" ht="15">
      <c r="R43" s="137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3"/>
      <c r="AF43" s="123"/>
      <c r="AG43" s="123"/>
    </row>
    <row r="56" spans="1:16" ht="15">
      <c r="A56" s="138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</row>
    <row r="57" spans="1:16" ht="15">
      <c r="A57" s="138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</row>
  </sheetData>
  <sheetProtection password="CF3C" sheet="1" objects="1" scenarios="1"/>
  <mergeCells count="2">
    <mergeCell ref="E1:H1"/>
    <mergeCell ref="V1:Y1"/>
  </mergeCells>
  <hyperlinks>
    <hyperlink ref="E1" location="INDICE!A1" display="INDICE!A1"/>
    <hyperlink ref="V1" location="INDICE!A1" display="INDICE!A1"/>
  </hyperlinks>
  <printOptions/>
  <pageMargins left="0.75" right="0.75" top="1" bottom="1" header="0" footer="0"/>
  <pageSetup horizontalDpi="300" verticalDpi="300" orientation="landscape" paperSize="9" r:id="rId1"/>
  <headerFooter alignWithMargins="0">
    <oddHeader>&amp;R&amp;"Arial,Negrita"&amp;10PREFINAN TAMBO</oddHeader>
    <oddFooter>&amp;C&amp;"Arial,Cursiva"&amp;10Administración de Organizaciones - Facultad de Ciencias Agrarias - UNL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Cátedra de Administración de Organizaciones</Manager>
  <Company>F. Cs Agrarias -Universidad Nacional del  Litoral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PREFINAN TAMBO 2007</dc:title>
  <dc:subject/>
  <dc:creator>Osan O.,Travadelo M., Castignani M.I., Suero M. y Cursack A.M.</dc:creator>
  <cp:keywords/>
  <dc:description>Modelo que premite cuantificar ingresos y egresos financieros, efectuar el PF y el correspondiente control de una empresa predominantemente lechera.</dc:description>
  <cp:lastModifiedBy>María Isabel Castignani</cp:lastModifiedBy>
  <cp:lastPrinted>2003-07-01T14:18:40Z</cp:lastPrinted>
  <dcterms:created xsi:type="dcterms:W3CDTF">2000-05-02T15:28:24Z</dcterms:created>
  <dcterms:modified xsi:type="dcterms:W3CDTF">2007-12-12T17:54:17Z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